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hori\Desktop\"/>
    </mc:Choice>
  </mc:AlternateContent>
  <xr:revisionPtr revIDLastSave="0" documentId="13_ncr:1_{618B2A6E-EEF7-4B6B-B56F-45E96C247BC2}" xr6:coauthVersionLast="47" xr6:coauthVersionMax="47" xr10:uidLastSave="{00000000-0000-0000-0000-000000000000}"/>
  <bookViews>
    <workbookView xWindow="-120" yWindow="-120" windowWidth="29040" windowHeight="15720" xr2:uid="{156A4CC7-90C0-4CFC-90EC-487307ADD3B6}"/>
  </bookViews>
  <sheets>
    <sheet name="🔒指定請求書入力見本" sheetId="7" r:id="rId1"/>
    <sheet name="指定請求書（貴社控）" sheetId="3" r:id="rId2"/>
    <sheet name="指定請求書（クラフト提出用①現場用）" sheetId="5" r:id="rId3"/>
    <sheet name="指定請求書（クラフト提出用②経理用）" sheetId="13" r:id="rId4"/>
    <sheet name="🔒請求明細入力見本" sheetId="9" r:id="rId5"/>
    <sheet name="請求明細" sheetId="10" r:id="rId6"/>
    <sheet name="請求明細2枚目" sheetId="12" r:id="rId7"/>
  </sheets>
  <definedNames>
    <definedName name="_xlnm.Print_Area" localSheetId="0">'🔒指定請求書入力見本'!$A$1:$V$37</definedName>
    <definedName name="_xlnm.Print_Area" localSheetId="4">'🔒請求明細入力見本'!$A$1:$T$41</definedName>
    <definedName name="_xlnm.Print_Area" localSheetId="2">'指定請求書（クラフト提出用①現場用）'!$A$1:$J$49</definedName>
    <definedName name="_xlnm.Print_Area" localSheetId="3">'指定請求書（クラフト提出用②経理用）'!$A$1:$J$49</definedName>
    <definedName name="_xlnm.Print_Area" localSheetId="5">請求明細!$A$1:$J$41</definedName>
    <definedName name="_xlnm.Print_Area" localSheetId="6">請求明細2枚目!$A$1:$J$41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3" l="1"/>
  <c r="A17" i="5"/>
  <c r="A18" i="5"/>
  <c r="A16" i="5"/>
  <c r="A17" i="13"/>
  <c r="A18" i="13"/>
  <c r="A16" i="13"/>
  <c r="H45" i="13"/>
  <c r="E45" i="13"/>
  <c r="E44" i="13"/>
  <c r="H44" i="13" s="1"/>
  <c r="E43" i="13"/>
  <c r="H43" i="13" s="1"/>
  <c r="C25" i="13"/>
  <c r="C23" i="13"/>
  <c r="C22" i="13"/>
  <c r="E20" i="13"/>
  <c r="B20" i="13"/>
  <c r="J18" i="13"/>
  <c r="H18" i="13"/>
  <c r="G18" i="13"/>
  <c r="F18" i="13"/>
  <c r="E18" i="13"/>
  <c r="B18" i="13"/>
  <c r="J17" i="13"/>
  <c r="G17" i="13"/>
  <c r="F17" i="13"/>
  <c r="E17" i="13"/>
  <c r="B17" i="13"/>
  <c r="J16" i="13"/>
  <c r="H16" i="13"/>
  <c r="G16" i="13"/>
  <c r="F16" i="13"/>
  <c r="E16" i="13"/>
  <c r="B16" i="13"/>
  <c r="B12" i="13"/>
  <c r="F11" i="13"/>
  <c r="I9" i="13"/>
  <c r="F9" i="13"/>
  <c r="H8" i="13"/>
  <c r="F8" i="13"/>
  <c r="F7" i="13"/>
  <c r="F6" i="13"/>
  <c r="F5" i="13"/>
  <c r="B5" i="13"/>
  <c r="A5" i="13"/>
  <c r="G4" i="13"/>
  <c r="H3" i="13"/>
  <c r="J2" i="13"/>
  <c r="G1" i="13"/>
  <c r="E33" i="3"/>
  <c r="H33" i="3" s="1"/>
  <c r="H33" i="5" s="1"/>
  <c r="E32" i="3"/>
  <c r="H32" i="3" s="1"/>
  <c r="H32" i="5" s="1"/>
  <c r="E23" i="3"/>
  <c r="C24" i="3" s="1"/>
  <c r="C26" i="3" s="1"/>
  <c r="H11" i="10"/>
  <c r="H14" i="10"/>
  <c r="E36" i="10" s="1"/>
  <c r="E36" i="12" s="1"/>
  <c r="H13" i="10"/>
  <c r="H12" i="10"/>
  <c r="H11" i="12"/>
  <c r="H12" i="12"/>
  <c r="H13" i="12"/>
  <c r="H14" i="12"/>
  <c r="H15" i="12"/>
  <c r="H16" i="12"/>
  <c r="H17" i="12"/>
  <c r="H18" i="12"/>
  <c r="H19" i="12"/>
  <c r="H20" i="12"/>
  <c r="H21" i="12"/>
  <c r="H22" i="12"/>
  <c r="E34" i="10"/>
  <c r="H34" i="10" s="1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B41" i="9"/>
  <c r="E41" i="9" s="1"/>
  <c r="H16" i="9"/>
  <c r="H28" i="12"/>
  <c r="B4" i="9"/>
  <c r="A4" i="9"/>
  <c r="E32" i="7"/>
  <c r="H32" i="7" s="1"/>
  <c r="E23" i="7"/>
  <c r="C24" i="7" s="1"/>
  <c r="C26" i="7" s="1"/>
  <c r="H34" i="9"/>
  <c r="H44" i="5"/>
  <c r="B4" i="12"/>
  <c r="A4" i="12"/>
  <c r="B4" i="10"/>
  <c r="A4" i="10"/>
  <c r="B8" i="9"/>
  <c r="E36" i="9"/>
  <c r="H36" i="9" s="1"/>
  <c r="E35" i="9"/>
  <c r="H35" i="9" s="1"/>
  <c r="E34" i="9"/>
  <c r="H30" i="12"/>
  <c r="H29" i="12"/>
  <c r="H27" i="12"/>
  <c r="H26" i="12"/>
  <c r="H25" i="12"/>
  <c r="H24" i="12"/>
  <c r="H23" i="12"/>
  <c r="B8" i="12"/>
  <c r="F7" i="12"/>
  <c r="I5" i="12"/>
  <c r="F5" i="12"/>
  <c r="F4" i="12"/>
  <c r="H3" i="12"/>
  <c r="J2" i="12"/>
  <c r="G1" i="12"/>
  <c r="H18" i="5"/>
  <c r="H45" i="5"/>
  <c r="E44" i="5"/>
  <c r="E45" i="5"/>
  <c r="J18" i="5"/>
  <c r="G18" i="5"/>
  <c r="F18" i="5"/>
  <c r="E18" i="5"/>
  <c r="B18" i="5"/>
  <c r="H19" i="3"/>
  <c r="H19" i="5" s="1"/>
  <c r="A31" i="10"/>
  <c r="B8" i="10"/>
  <c r="F7" i="10"/>
  <c r="I5" i="10"/>
  <c r="F5" i="10"/>
  <c r="F4" i="10"/>
  <c r="H3" i="10"/>
  <c r="J2" i="10"/>
  <c r="G1" i="10"/>
  <c r="H19" i="7"/>
  <c r="H31" i="9"/>
  <c r="H22" i="9"/>
  <c r="H21" i="9"/>
  <c r="H20" i="9"/>
  <c r="H19" i="9"/>
  <c r="H18" i="9"/>
  <c r="H17" i="9"/>
  <c r="E33" i="7"/>
  <c r="H33" i="7" s="1"/>
  <c r="H11" i="9"/>
  <c r="J2" i="9"/>
  <c r="A31" i="9"/>
  <c r="H30" i="9"/>
  <c r="H29" i="9"/>
  <c r="H28" i="9"/>
  <c r="H27" i="9"/>
  <c r="H26" i="9"/>
  <c r="H25" i="9"/>
  <c r="H24" i="9"/>
  <c r="H23" i="9"/>
  <c r="H15" i="9"/>
  <c r="H14" i="9"/>
  <c r="H13" i="9"/>
  <c r="H12" i="9"/>
  <c r="F7" i="9"/>
  <c r="I5" i="9"/>
  <c r="F5" i="9"/>
  <c r="F4" i="9"/>
  <c r="H3" i="9"/>
  <c r="G1" i="9"/>
  <c r="E43" i="5"/>
  <c r="J2" i="5"/>
  <c r="E20" i="5"/>
  <c r="H17" i="5"/>
  <c r="H16" i="5"/>
  <c r="G17" i="5"/>
  <c r="G16" i="5"/>
  <c r="F17" i="5"/>
  <c r="F16" i="5"/>
  <c r="E17" i="5"/>
  <c r="E16" i="5"/>
  <c r="J17" i="5"/>
  <c r="J16" i="5"/>
  <c r="C22" i="5"/>
  <c r="H19" i="13" l="1"/>
  <c r="E32" i="13"/>
  <c r="H32" i="13"/>
  <c r="E33" i="13"/>
  <c r="H33" i="13"/>
  <c r="E31" i="3"/>
  <c r="E31" i="13" s="1"/>
  <c r="C26" i="13"/>
  <c r="C24" i="13"/>
  <c r="E23" i="13"/>
  <c r="E34" i="12"/>
  <c r="H34" i="12" s="1"/>
  <c r="C27" i="3"/>
  <c r="C27" i="13" s="1"/>
  <c r="E35" i="10"/>
  <c r="E35" i="12" s="1"/>
  <c r="H36" i="10"/>
  <c r="H31" i="10"/>
  <c r="H31" i="12" s="1"/>
  <c r="E37" i="9"/>
  <c r="H36" i="12"/>
  <c r="E33" i="5"/>
  <c r="E32" i="5"/>
  <c r="H37" i="9"/>
  <c r="H43" i="5"/>
  <c r="E34" i="3" l="1"/>
  <c r="E34" i="5" s="1"/>
  <c r="H35" i="12"/>
  <c r="H37" i="12" s="1"/>
  <c r="H35" i="10"/>
  <c r="H37" i="10" s="1"/>
  <c r="E37" i="10"/>
  <c r="B41" i="10" s="1"/>
  <c r="E31" i="5"/>
  <c r="H31" i="3"/>
  <c r="H31" i="13" s="1"/>
  <c r="E34" i="13" l="1"/>
  <c r="B37" i="13" s="1"/>
  <c r="E37" i="12"/>
  <c r="B41" i="12" s="1"/>
  <c r="E41" i="12" s="1"/>
  <c r="E41" i="10"/>
  <c r="H34" i="3"/>
  <c r="H31" i="5"/>
  <c r="B37" i="5"/>
  <c r="B37" i="3"/>
  <c r="H34" i="5" l="1"/>
  <c r="E37" i="5" s="1"/>
  <c r="H34" i="13"/>
  <c r="E37" i="13" s="1"/>
  <c r="E37" i="3"/>
  <c r="B12" i="5"/>
  <c r="G1" i="5"/>
  <c r="C25" i="5"/>
  <c r="B5" i="5"/>
  <c r="A5" i="5"/>
  <c r="C23" i="5"/>
  <c r="B20" i="5"/>
  <c r="B17" i="5"/>
  <c r="B16" i="5"/>
  <c r="F11" i="5"/>
  <c r="F9" i="5"/>
  <c r="I9" i="5"/>
  <c r="H8" i="5"/>
  <c r="F6" i="5"/>
  <c r="F8" i="5"/>
  <c r="F7" i="5"/>
  <c r="G4" i="5"/>
  <c r="H3" i="5"/>
  <c r="F5" i="5"/>
  <c r="E23" i="5" l="1"/>
  <c r="C24" i="5" l="1"/>
  <c r="C26" i="5" l="1"/>
  <c r="C27" i="5"/>
  <c r="E31" i="7"/>
  <c r="C27" i="7" l="1"/>
  <c r="E34" i="7" l="1"/>
  <c r="H31" i="7"/>
  <c r="H34" i="7" s="1"/>
  <c r="E37" i="7" l="1"/>
  <c r="B37" i="7"/>
</calcChain>
</file>

<file path=xl/sharedStrings.xml><?xml version="1.0" encoding="utf-8"?>
<sst xmlns="http://schemas.openxmlformats.org/spreadsheetml/2006/main" count="720" uniqueCount="138">
  <si>
    <t>適格請求書発行事業者登録番号</t>
    <rPh sb="0" eb="5">
      <t>テキカクセイキュウショ</t>
    </rPh>
    <rPh sb="5" eb="10">
      <t>ハッコウジギョウシャ</t>
    </rPh>
    <rPh sb="10" eb="12">
      <t>トウロク</t>
    </rPh>
    <rPh sb="12" eb="14">
      <t>バンゴウ</t>
    </rPh>
    <phoneticPr fontId="2"/>
  </si>
  <si>
    <t>担当者</t>
    <rPh sb="0" eb="3">
      <t>タントウシャ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</si>
  <si>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</si>
  <si>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工事名</t>
    <rPh sb="0" eb="2">
      <t>コウジ</t>
    </rPh>
    <rPh sb="2" eb="3">
      <t>メイ</t>
    </rPh>
    <phoneticPr fontId="2"/>
  </si>
  <si>
    <t>内容</t>
    <rPh sb="0" eb="2">
      <t>ナイヨウ</t>
    </rPh>
    <phoneticPr fontId="2"/>
  </si>
  <si>
    <t>出来高金額</t>
    <rPh sb="0" eb="3">
      <t>デキダカ</t>
    </rPh>
    <rPh sb="3" eb="5">
      <t>キンガク</t>
    </rPh>
    <phoneticPr fontId="2"/>
  </si>
  <si>
    <t>既領収済額</t>
    <rPh sb="0" eb="1">
      <t>キ</t>
    </rPh>
    <rPh sb="1" eb="3">
      <t>リョウシュウ</t>
    </rPh>
    <rPh sb="3" eb="4">
      <t>スミ</t>
    </rPh>
    <rPh sb="4" eb="5">
      <t>ガク</t>
    </rPh>
    <phoneticPr fontId="2"/>
  </si>
  <si>
    <t>当月請求金額</t>
    <rPh sb="0" eb="2">
      <t>トウゲツ</t>
    </rPh>
    <rPh sb="2" eb="6">
      <t>セイキュウキンガク</t>
    </rPh>
    <phoneticPr fontId="2"/>
  </si>
  <si>
    <t>契約金額</t>
    <rPh sb="0" eb="2">
      <t>ケイヤク</t>
    </rPh>
    <rPh sb="2" eb="4">
      <t>キンガク</t>
    </rPh>
    <phoneticPr fontId="2"/>
  </si>
  <si>
    <t>査定内容</t>
    <rPh sb="0" eb="2">
      <t>サテイ</t>
    </rPh>
    <rPh sb="2" eb="4">
      <t>ナイヨウ</t>
    </rPh>
    <phoneticPr fontId="2"/>
  </si>
  <si>
    <t>業者コード</t>
    <rPh sb="0" eb="2">
      <t>ギョウシャ</t>
    </rPh>
    <phoneticPr fontId="2"/>
  </si>
  <si>
    <t>経理</t>
    <rPh sb="0" eb="2">
      <t>ケイリ</t>
    </rPh>
    <phoneticPr fontId="2"/>
  </si>
  <si>
    <t>社長</t>
    <rPh sb="0" eb="2">
      <t>シャチョウ</t>
    </rPh>
    <phoneticPr fontId="2"/>
  </si>
  <si>
    <t>注文書No.</t>
    <rPh sb="0" eb="3">
      <t>チュウモンショ</t>
    </rPh>
    <phoneticPr fontId="2"/>
  </si>
  <si>
    <t>査定</t>
    <rPh sb="0" eb="2">
      <t>サテイ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</si>
  <si>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</si>
  <si>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</si>
  <si>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</si>
  <si>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</si>
  <si>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</si>
  <si>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</si>
  <si>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■合計（契約外　+　契約分）</t>
    <rPh sb="1" eb="3">
      <t>ゴウケイ</t>
    </rPh>
    <rPh sb="4" eb="7">
      <t>ケイヤクガイ</t>
    </rPh>
    <rPh sb="10" eb="13">
      <t>ケイヤクブン</t>
    </rPh>
    <phoneticPr fontId="2"/>
  </si>
  <si>
    <t>査定合計</t>
    <rPh sb="0" eb="2">
      <t>サテイ</t>
    </rPh>
    <rPh sb="2" eb="4">
      <t>ゴウケイ</t>
    </rPh>
    <phoneticPr fontId="2"/>
  </si>
  <si>
    <t>㊞</t>
    <phoneticPr fontId="2"/>
  </si>
  <si>
    <t>―</t>
    <phoneticPr fontId="2"/>
  </si>
  <si>
    <t>現場担当者</t>
    <rPh sb="0" eb="2">
      <t>ゲンバ</t>
    </rPh>
    <rPh sb="2" eb="5">
      <t>タントウシャ</t>
    </rPh>
    <phoneticPr fontId="2"/>
  </si>
  <si>
    <t>％</t>
    <phoneticPr fontId="2"/>
  </si>
  <si>
    <t>消費税込</t>
    <rPh sb="0" eb="3">
      <t>ショウヒゼイ</t>
    </rPh>
    <rPh sb="3" eb="4">
      <t>コ</t>
    </rPh>
    <phoneticPr fontId="2"/>
  </si>
  <si>
    <t>②</t>
    <phoneticPr fontId="2"/>
  </si>
  <si>
    <t>月/日</t>
    <rPh sb="0" eb="1">
      <t>ゲツ</t>
    </rPh>
    <rPh sb="2" eb="3">
      <t>ニチ</t>
    </rPh>
    <phoneticPr fontId="2"/>
  </si>
  <si>
    <t>契約金残高（A-D-E）</t>
    <rPh sb="0" eb="3">
      <t>ケイヤクキン</t>
    </rPh>
    <rPh sb="3" eb="5">
      <t>ザンダカ</t>
    </rPh>
    <phoneticPr fontId="2"/>
  </si>
  <si>
    <t>上記（B）の90％額</t>
    <rPh sb="0" eb="2">
      <t>ジョウキ</t>
    </rPh>
    <rPh sb="9" eb="10">
      <t>ガク</t>
    </rPh>
    <phoneticPr fontId="2"/>
  </si>
  <si>
    <t>ＴＥＬ/ＦＡＸ</t>
    <phoneticPr fontId="2"/>
  </si>
  <si>
    <t>代表者</t>
    <rPh sb="0" eb="3">
      <t>ダイヒョウシャ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</si>
  <si>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</si>
  <si>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</si>
  <si>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〒</t>
    <phoneticPr fontId="2"/>
  </si>
  <si>
    <t>税率</t>
    <rPh sb="0" eb="2">
      <t>ゼイリツ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</si>
  <si>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</si>
  <si>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</si>
  <si>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</si>
  <si>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金額（税抜）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</si>
  <si>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</si>
  <si>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</si>
  <si>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上記明細合計</t>
    <rPh sb="4" eb="6">
      <t>ゴウケイ</t>
    </rPh>
    <phoneticPr fontId="2"/>
  </si>
  <si>
    <t>対象</t>
    <rPh sb="0" eb="2">
      <t>タイショウ</t>
    </rPh>
    <phoneticPr fontId="2"/>
  </si>
  <si>
    <t>消費税</t>
    <rPh sb="0" eb="3">
      <t>ショウヒゼイ</t>
    </rPh>
    <phoneticPr fontId="2"/>
  </si>
  <si>
    <t>工事金額（税抜）</t>
    <rPh sb="0" eb="2">
      <t>コウジ</t>
    </rPh>
    <rPh sb="2" eb="4">
      <t>キンガク</t>
    </rPh>
    <rPh sb="5" eb="7">
      <t>ゼイヌ</t>
    </rPh>
    <phoneticPr fontId="2"/>
  </si>
  <si>
    <t>該当なし</t>
    <rPh sb="0" eb="2">
      <t>ガイトウ</t>
    </rPh>
    <phoneticPr fontId="2"/>
  </si>
  <si>
    <r>
      <t>免税事業者または適格請求書を発行しない場合はチェック　　</t>
    </r>
    <r>
      <rPr>
        <sz val="7"/>
        <color theme="1"/>
        <rFont val="游ゴシック"/>
        <family val="3"/>
        <charset val="128"/>
      </rPr>
      <t>⇒</t>
    </r>
    <rPh sb="0" eb="2">
      <t>メンゼイ</t>
    </rPh>
    <rPh sb="2" eb="5">
      <t>ジギョウシャ</t>
    </rPh>
    <rPh sb="8" eb="10">
      <t>テキカク</t>
    </rPh>
    <rPh sb="10" eb="13">
      <t>セイキュウショ</t>
    </rPh>
    <rPh sb="14" eb="16">
      <t>ハッコウ</t>
    </rPh>
    <rPh sb="19" eb="21">
      <t>バアイ</t>
    </rPh>
    <phoneticPr fontId="2"/>
  </si>
  <si>
    <t>請求年月日</t>
    <rPh sb="0" eb="2">
      <t>セイキュウ</t>
    </rPh>
    <rPh sb="2" eb="5">
      <t>ネンガッピ</t>
    </rPh>
    <phoneticPr fontId="2"/>
  </si>
  <si>
    <t>税抜合計</t>
    <rPh sb="0" eb="2">
      <t>ゼイヌ</t>
    </rPh>
    <rPh sb="2" eb="4">
      <t>ゴウケイ</t>
    </rPh>
    <phoneticPr fontId="2"/>
  </si>
  <si>
    <t>消費税込合計</t>
    <rPh sb="0" eb="3">
      <t>ショウヒゼイ</t>
    </rPh>
    <rPh sb="3" eb="4">
      <t>コ</t>
    </rPh>
    <rPh sb="4" eb="6">
      <t>ゴウケイ</t>
    </rPh>
    <phoneticPr fontId="2"/>
  </si>
  <si>
    <t>①</t>
    <phoneticPr fontId="2"/>
  </si>
  <si>
    <t>①+②</t>
    <phoneticPr fontId="2"/>
  </si>
  <si>
    <t>式</t>
    <rPh sb="0" eb="1">
      <t>シキ</t>
    </rPh>
    <phoneticPr fontId="2"/>
  </si>
  <si>
    <t>人工</t>
    <rPh sb="0" eb="2">
      <t>ニンク</t>
    </rPh>
    <phoneticPr fontId="2"/>
  </si>
  <si>
    <t>個</t>
    <rPh sb="0" eb="1">
      <t>コ</t>
    </rPh>
    <phoneticPr fontId="2"/>
  </si>
  <si>
    <t>ヶ所</t>
    <rPh sb="1" eb="2">
      <t>ショ</t>
    </rPh>
    <phoneticPr fontId="2"/>
  </si>
  <si>
    <t>kg</t>
    <phoneticPr fontId="2"/>
  </si>
  <si>
    <t>セット</t>
    <phoneticPr fontId="2"/>
  </si>
  <si>
    <t>頁目</t>
    <rPh sb="0" eb="1">
      <t>ページ</t>
    </rPh>
    <rPh sb="1" eb="2">
      <t>メ</t>
    </rPh>
    <phoneticPr fontId="2"/>
  </si>
  <si>
    <t>【提出用】</t>
    <rPh sb="1" eb="3">
      <t>テイシュツ</t>
    </rPh>
    <rPh sb="3" eb="4">
      <t>ヨウ</t>
    </rPh>
    <phoneticPr fontId="2"/>
  </si>
  <si>
    <t>【協力会社控え】</t>
    <rPh sb="1" eb="5">
      <t>キョウリョクガイシャ</t>
    </rPh>
    <rPh sb="5" eb="6">
      <t>ヒカ</t>
    </rPh>
    <phoneticPr fontId="2"/>
  </si>
  <si>
    <t>✔</t>
    <phoneticPr fontId="2"/>
  </si>
  <si>
    <t>令和　5年</t>
    <rPh sb="0" eb="2">
      <t>レイワ</t>
    </rPh>
    <rPh sb="4" eb="5">
      <t>ネン</t>
    </rPh>
    <phoneticPr fontId="2"/>
  </si>
  <si>
    <t>令和　6年</t>
    <rPh sb="0" eb="2">
      <t>レイワ</t>
    </rPh>
    <rPh sb="4" eb="5">
      <t>ネン</t>
    </rPh>
    <phoneticPr fontId="2"/>
  </si>
  <si>
    <t>令和　7年</t>
    <rPh sb="0" eb="2">
      <t>レイワ</t>
    </rPh>
    <rPh sb="4" eb="5">
      <t>ネン</t>
    </rPh>
    <phoneticPr fontId="2"/>
  </si>
  <si>
    <t>令和　8年</t>
    <rPh sb="0" eb="2">
      <t>レイワ</t>
    </rPh>
    <rPh sb="4" eb="5">
      <t>ネン</t>
    </rPh>
    <phoneticPr fontId="2"/>
  </si>
  <si>
    <t>令和　9年</t>
    <rPh sb="0" eb="2">
      <t>レイワ</t>
    </rPh>
    <rPh sb="4" eb="5">
      <t>ネン</t>
    </rPh>
    <phoneticPr fontId="2"/>
  </si>
  <si>
    <t>令和　10年</t>
    <rPh sb="0" eb="2">
      <t>レイワ</t>
    </rPh>
    <rPh sb="5" eb="6">
      <t>ネン</t>
    </rPh>
    <phoneticPr fontId="2"/>
  </si>
  <si>
    <t>令和　11年</t>
    <rPh sb="0" eb="2">
      <t>レイワ</t>
    </rPh>
    <rPh sb="5" eb="6">
      <t>ネン</t>
    </rPh>
    <phoneticPr fontId="2"/>
  </si>
  <si>
    <t>令和　12年</t>
    <rPh sb="0" eb="2">
      <t>レイワ</t>
    </rPh>
    <rPh sb="5" eb="6">
      <t>ネン</t>
    </rPh>
    <phoneticPr fontId="2"/>
  </si>
  <si>
    <t>令和　13年</t>
    <rPh sb="0" eb="2">
      <t>レイワ</t>
    </rPh>
    <rPh sb="5" eb="6">
      <t>ネン</t>
    </rPh>
    <phoneticPr fontId="2"/>
  </si>
  <si>
    <t>令和　14年</t>
    <rPh sb="0" eb="2">
      <t>レイワ</t>
    </rPh>
    <rPh sb="5" eb="6">
      <t>ネン</t>
    </rPh>
    <phoneticPr fontId="2"/>
  </si>
  <si>
    <t>令和　15年</t>
    <rPh sb="0" eb="2">
      <t>レイワ</t>
    </rPh>
    <rPh sb="5" eb="6">
      <t>ネン</t>
    </rPh>
    <phoneticPr fontId="2"/>
  </si>
  <si>
    <t>1月分</t>
    <rPh sb="1" eb="2">
      <t>ガツ</t>
    </rPh>
    <rPh sb="2" eb="3">
      <t>ブン</t>
    </rPh>
    <phoneticPr fontId="2"/>
  </si>
  <si>
    <t>2月分</t>
    <rPh sb="1" eb="2">
      <t>ガツ</t>
    </rPh>
    <rPh sb="2" eb="3">
      <t>ブン</t>
    </rPh>
    <phoneticPr fontId="2"/>
  </si>
  <si>
    <t>3月分</t>
    <rPh sb="1" eb="2">
      <t>ガツ</t>
    </rPh>
    <rPh sb="2" eb="3">
      <t>ブン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</si>
  <si>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</si>
  <si>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</si>
  <si>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</si>
  <si>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</si>
  <si>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</si>
  <si>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</si>
  <si>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</si>
  <si>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</si>
  <si>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12月分</t>
    <rPh sb="2" eb="3">
      <t>ガツ</t>
    </rPh>
    <rPh sb="3" eb="4">
      <t>ブン</t>
    </rPh>
    <phoneticPr fontId="2"/>
  </si>
  <si>
    <r>
      <t>■</t>
    </r>
    <r>
      <rPr>
        <b/>
        <sz val="10"/>
        <color rgb="FF00B050"/>
        <rFont val="游ゴシック"/>
        <family val="3"/>
        <charset val="128"/>
        <scheme val="minor"/>
      </rPr>
      <t>契約分</t>
    </r>
    <rPh sb="1" eb="3">
      <t>ケイヤク</t>
    </rPh>
    <rPh sb="3" eb="4">
      <t>ブン</t>
    </rPh>
    <phoneticPr fontId="2"/>
  </si>
  <si>
    <r>
      <t>■</t>
    </r>
    <r>
      <rPr>
        <b/>
        <sz val="10"/>
        <color rgb="FF0070C0"/>
        <rFont val="游ゴシック"/>
        <family val="3"/>
        <charset val="128"/>
        <scheme val="minor"/>
      </rPr>
      <t>契約外・常用</t>
    </r>
    <r>
      <rPr>
        <sz val="10"/>
        <color theme="1"/>
        <rFont val="游ゴシック"/>
        <family val="2"/>
        <charset val="128"/>
        <scheme val="minor"/>
      </rPr>
      <t>　【請求明細又は取極め見積書をご送付ください】</t>
    </r>
    <rPh sb="1" eb="3">
      <t>ケイヤク</t>
    </rPh>
    <rPh sb="3" eb="4">
      <t>ガイ</t>
    </rPh>
    <rPh sb="5" eb="7">
      <t>ジョウヨウ</t>
    </rPh>
    <rPh sb="9" eb="11">
      <t>セイキュウ</t>
    </rPh>
    <rPh sb="11" eb="13">
      <t>メイサイ</t>
    </rPh>
    <rPh sb="13" eb="14">
      <t>マタ</t>
    </rPh>
    <rPh sb="15" eb="17">
      <t>トリキ</t>
    </rPh>
    <rPh sb="18" eb="21">
      <t>ミツモリショ</t>
    </rPh>
    <rPh sb="23" eb="25">
      <t>ソウフ</t>
    </rPh>
    <phoneticPr fontId="2"/>
  </si>
  <si>
    <t>提出合計</t>
    <rPh sb="0" eb="2">
      <t>テイシュツ</t>
    </rPh>
    <rPh sb="2" eb="4">
      <t>ゴウケイ</t>
    </rPh>
    <phoneticPr fontId="2"/>
  </si>
  <si>
    <t>T－</t>
    <phoneticPr fontId="2"/>
  </si>
  <si>
    <t>請求合計（税抜）</t>
    <rPh sb="0" eb="2">
      <t>セイキュウ</t>
    </rPh>
    <rPh sb="2" eb="4">
      <t>ゴウケイ</t>
    </rPh>
    <rPh sb="5" eb="7">
      <t>ゼイヌ</t>
    </rPh>
    <phoneticPr fontId="2"/>
  </si>
  <si>
    <t>請求合計（消費税込）</t>
    <rPh sb="0" eb="2">
      <t>セイキュウ</t>
    </rPh>
    <rPh sb="2" eb="4">
      <t>ゴウケイ</t>
    </rPh>
    <rPh sb="5" eb="8">
      <t>ショウヒゼイ</t>
    </rPh>
    <rPh sb="8" eb="9">
      <t>コ</t>
    </rPh>
    <phoneticPr fontId="2"/>
  </si>
  <si>
    <t>工事請求書</t>
    <rPh sb="0" eb="2">
      <t>コウジ</t>
    </rPh>
    <rPh sb="2" eb="5">
      <t>セイキュウショ</t>
    </rPh>
    <phoneticPr fontId="2"/>
  </si>
  <si>
    <t>請求先：株式会社クラフト</t>
    <rPh sb="0" eb="3">
      <t>セイキュウサキ</t>
    </rPh>
    <rPh sb="4" eb="8">
      <t>カブシキガイシャ</t>
    </rPh>
    <phoneticPr fontId="2"/>
  </si>
  <si>
    <t>請求明細書</t>
    <rPh sb="0" eb="2">
      <t>セイキュウ</t>
    </rPh>
    <rPh sb="2" eb="5">
      <t>メイサイショ</t>
    </rPh>
    <phoneticPr fontId="2"/>
  </si>
  <si>
    <t>式</t>
    <rPh sb="0" eb="1">
      <t>シキ</t>
    </rPh>
    <phoneticPr fontId="2"/>
  </si>
  <si>
    <t>税率</t>
    <rPh sb="0" eb="2">
      <t>ゼイリツ</t>
    </rPh>
    <phoneticPr fontId="2"/>
  </si>
  <si>
    <t>契約外・常用　計</t>
    <rPh sb="0" eb="3">
      <t>ケイヤクガイ</t>
    </rPh>
    <rPh sb="4" eb="6">
      <t>ジョウヨウ</t>
    </rPh>
    <rPh sb="7" eb="8">
      <t>ケイ</t>
    </rPh>
    <phoneticPr fontId="2"/>
  </si>
  <si>
    <t>a</t>
    <phoneticPr fontId="2"/>
  </si>
  <si>
    <t>b</t>
    <phoneticPr fontId="2"/>
  </si>
  <si>
    <t>査定合計(a+b）</t>
    <rPh sb="0" eb="2">
      <t>サテイ</t>
    </rPh>
    <rPh sb="2" eb="4">
      <t>ゴウケイ</t>
    </rPh>
    <phoneticPr fontId="2"/>
  </si>
  <si>
    <t>当社処理欄</t>
    <rPh sb="0" eb="2">
      <t>トウシャ</t>
    </rPh>
    <rPh sb="2" eb="4">
      <t>ショリ</t>
    </rPh>
    <rPh sb="4" eb="5">
      <t>ラン</t>
    </rPh>
    <phoneticPr fontId="2"/>
  </si>
  <si>
    <t>③</t>
    <phoneticPr fontId="2"/>
  </si>
  <si>
    <t>③+④</t>
    <phoneticPr fontId="2"/>
  </si>
  <si>
    <t>④</t>
    <phoneticPr fontId="2"/>
  </si>
  <si>
    <t>203000101923</t>
    <phoneticPr fontId="2"/>
  </si>
  <si>
    <t>339-0054</t>
    <phoneticPr fontId="2"/>
  </si>
  <si>
    <t>埼玉県さいたま市岩槻区仲町1-1-23</t>
    <rPh sb="0" eb="3">
      <t>サイタマケン</t>
    </rPh>
    <rPh sb="7" eb="8">
      <t>シ</t>
    </rPh>
    <rPh sb="8" eb="11">
      <t>イワツキク</t>
    </rPh>
    <rPh sb="11" eb="13">
      <t>ナカチョウ</t>
    </rPh>
    <phoneticPr fontId="2"/>
  </si>
  <si>
    <t>株式会社クラフト</t>
    <rPh sb="0" eb="4">
      <t>カブシキガイシャ</t>
    </rPh>
    <phoneticPr fontId="2"/>
  </si>
  <si>
    <t>代表取締役　青木　直人</t>
    <rPh sb="0" eb="2">
      <t>ダイヒョウ</t>
    </rPh>
    <rPh sb="2" eb="5">
      <t>トリシマリヤク</t>
    </rPh>
    <rPh sb="6" eb="8">
      <t>アオキ</t>
    </rPh>
    <rPh sb="9" eb="11">
      <t>ナオト</t>
    </rPh>
    <phoneticPr fontId="2"/>
  </si>
  <si>
    <t>048-749-5690</t>
    <phoneticPr fontId="2"/>
  </si>
  <si>
    <t>048-796-8733</t>
    <phoneticPr fontId="2"/>
  </si>
  <si>
    <t>別紙明細書通り</t>
    <rPh sb="0" eb="2">
      <t>ベッシ</t>
    </rPh>
    <rPh sb="2" eb="5">
      <t>メイサイショ</t>
    </rPh>
    <rPh sb="5" eb="6">
      <t>トオ</t>
    </rPh>
    <phoneticPr fontId="2"/>
  </si>
  <si>
    <t>205　―　001</t>
    <phoneticPr fontId="2"/>
  </si>
  <si>
    <t>□□□</t>
  </si>
  <si>
    <t>○○○</t>
    <phoneticPr fontId="2"/>
  </si>
  <si>
    <t>✕✕✕</t>
    <phoneticPr fontId="2"/>
  </si>
  <si>
    <t>△△△</t>
    <phoneticPr fontId="2"/>
  </si>
  <si>
    <t>kg</t>
  </si>
  <si>
    <t>枚</t>
    <rPh sb="0" eb="1">
      <t>マイ</t>
    </rPh>
    <phoneticPr fontId="2"/>
  </si>
  <si>
    <t>ℓ</t>
    <phoneticPr fontId="2"/>
  </si>
  <si>
    <r>
      <t>■</t>
    </r>
    <r>
      <rPr>
        <b/>
        <sz val="10"/>
        <color rgb="FF0070C0"/>
        <rFont val="游ゴシック"/>
        <family val="3"/>
        <charset val="128"/>
        <scheme val="minor"/>
      </rPr>
      <t>契約外・常用</t>
    </r>
    <r>
      <rPr>
        <sz val="10"/>
        <color theme="1"/>
        <rFont val="游ゴシック"/>
        <family val="2"/>
        <charset val="128"/>
        <scheme val="minor"/>
      </rPr>
      <t>　</t>
    </r>
    <r>
      <rPr>
        <sz val="10"/>
        <color rgb="FFFF0000"/>
        <rFont val="游ゴシック"/>
        <family val="3"/>
        <charset val="128"/>
        <scheme val="minor"/>
      </rPr>
      <t>【請求明細又は取極め見積書をご送付ください】</t>
    </r>
    <rPh sb="1" eb="3">
      <t>ケイヤク</t>
    </rPh>
    <rPh sb="3" eb="4">
      <t>ガイ</t>
    </rPh>
    <rPh sb="5" eb="7">
      <t>ジョウヨウ</t>
    </rPh>
    <rPh sb="9" eb="11">
      <t>セイキュウ</t>
    </rPh>
    <rPh sb="11" eb="13">
      <t>メイサイ</t>
    </rPh>
    <rPh sb="13" eb="14">
      <t>マタ</t>
    </rPh>
    <rPh sb="15" eb="17">
      <t>トリキ</t>
    </rPh>
    <rPh sb="18" eb="21">
      <t>ミツモリショ</t>
    </rPh>
    <rPh sb="23" eb="25">
      <t>ソウフ</t>
    </rPh>
    <phoneticPr fontId="2"/>
  </si>
  <si>
    <t>上記</t>
    <phoneticPr fontId="2"/>
  </si>
  <si>
    <t>明細　合　計</t>
    <rPh sb="0" eb="2">
      <t>メイサイ</t>
    </rPh>
    <phoneticPr fontId="2"/>
  </si>
  <si>
    <t>2枚</t>
    <rPh sb="1" eb="2">
      <t>マイ</t>
    </rPh>
    <phoneticPr fontId="2"/>
  </si>
  <si>
    <t>合　　　計</t>
    <phoneticPr fontId="2"/>
  </si>
  <si>
    <t>○○</t>
    <phoneticPr fontId="2"/>
  </si>
  <si>
    <t>□□</t>
    <phoneticPr fontId="2"/>
  </si>
  <si>
    <t>非課税</t>
    <rPh sb="0" eb="3">
      <t>ヒカゼイ</t>
    </rPh>
    <phoneticPr fontId="2"/>
  </si>
  <si>
    <t>査定</t>
    <rPh sb="0" eb="2">
      <t>サテイ</t>
    </rPh>
    <phoneticPr fontId="2"/>
  </si>
  <si>
    <t>式</t>
    <rPh sb="0" eb="1">
      <t>シキ</t>
    </rPh>
    <phoneticPr fontId="2"/>
  </si>
  <si>
    <t>人工</t>
    <rPh sb="0" eb="2">
      <t>ニンク</t>
    </rPh>
    <phoneticPr fontId="2"/>
  </si>
  <si>
    <t>株式会社クラフト　御中</t>
    <rPh sb="0" eb="4">
      <t>カブシキガイシャ</t>
    </rPh>
    <rPh sb="9" eb="11">
      <t>オンチュウ</t>
    </rPh>
    <phoneticPr fontId="2"/>
  </si>
  <si>
    <t>○○○○事務所　改修工事</t>
    <rPh sb="4" eb="7">
      <t>ジムショ</t>
    </rPh>
    <rPh sb="8" eb="10">
      <t>カイシュウ</t>
    </rPh>
    <rPh sb="10" eb="12">
      <t>コウジ</t>
    </rPh>
    <phoneticPr fontId="2"/>
  </si>
  <si>
    <t>現場控</t>
    <rPh sb="0" eb="2">
      <t>ゲンバ</t>
    </rPh>
    <rPh sb="2" eb="3">
      <t>ヒカ</t>
    </rPh>
    <phoneticPr fontId="2"/>
  </si>
  <si>
    <t>経理用</t>
    <rPh sb="0" eb="3">
      <t>ケイリヨウ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</si>
</sst>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,##0_);[Red]\(#,##0\)"/>
    <numFmt numFmtId="178" formatCode="m/d;@"/>
    <numFmt numFmtId="179" formatCode="#,##0.0;[Red]\-#,##0.0"/>
    <numFmt numFmtId="180" formatCode="m&quot;月&quot;d&quot;日&quot;;@"/>
  </numFmts>
  <fonts count="25" x14ac:knownFonts="1"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0"/>
      <color theme="1"/>
      <name val="ＭＳ Ｐゴシック"/>
      <family val="2"/>
      <charset val="128"/>
    </font>
    <font>
      <sz val="10"/>
      <color theme="1"/>
      <name val="Segoe UI Symbol"/>
      <family val="1"/>
    </font>
    <font>
      <b/>
      <sz val="10"/>
      <color rgb="FF00B050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indexed="8"/>
      <name val="游ゴシック"/>
      <family val="3"/>
      <charset val="128"/>
      <scheme val="minor"/>
    </font>
    <font>
      <sz val="10"/>
      <color theme="4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D8F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medium">
        <color indexed="64"/>
      </bottom>
      <diagonal/>
    </border>
    <border>
      <left/>
      <right/>
      <top style="mediumDashDot">
        <color auto="1"/>
      </top>
      <bottom style="thin">
        <color indexed="64"/>
      </bottom>
      <diagonal/>
    </border>
    <border>
      <left/>
      <right/>
      <top style="mediumDashDot">
        <color auto="1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FF0000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auto="1"/>
      </top>
      <bottom style="medium">
        <color auto="1"/>
      </bottom>
      <diagonal/>
    </border>
    <border>
      <left style="thin">
        <color rgb="FFFF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10" applyBorder="0">
      <alignment horizontal="right" vertical="center" indent="1" shrinkToFit="1"/>
    </xf>
    <xf numFmtId="177" fontId="4" fillId="0" borderId="10" applyBorder="0" applyProtection="0">
      <alignment horizontal="right" vertical="center" indent="1" shrinkToFit="1"/>
    </xf>
  </cellStyleXfs>
  <cellXfs count="4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31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43" xfId="0" applyBorder="1" applyAlignment="1">
      <alignment vertical="top"/>
    </xf>
    <xf numFmtId="0" fontId="0" fillId="0" borderId="29" xfId="0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53" xfId="0" applyBorder="1">
      <alignment vertical="center"/>
    </xf>
    <xf numFmtId="9" fontId="5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62" xfId="0" applyFill="1" applyBorder="1" applyAlignment="1">
      <alignment horizontal="distributed" vertical="center"/>
    </xf>
    <xf numFmtId="0" fontId="0" fillId="2" borderId="65" xfId="0" applyFill="1" applyBorder="1" applyAlignment="1">
      <alignment horizontal="distributed" vertical="center"/>
    </xf>
    <xf numFmtId="0" fontId="0" fillId="2" borderId="67" xfId="0" applyFill="1" applyBorder="1">
      <alignment vertical="center"/>
    </xf>
    <xf numFmtId="0" fontId="0" fillId="0" borderId="23" xfId="0" applyBorder="1" applyAlignment="1">
      <alignment horizontal="right" vertical="center" shrinkToFit="1"/>
    </xf>
    <xf numFmtId="0" fontId="0" fillId="2" borderId="70" xfId="0" applyFill="1" applyBorder="1" applyAlignment="1">
      <alignment horizontal="right" vertical="center" indent="1"/>
    </xf>
    <xf numFmtId="0" fontId="0" fillId="0" borderId="72" xfId="0" applyBorder="1" applyAlignment="1">
      <alignment vertical="top"/>
    </xf>
    <xf numFmtId="0" fontId="1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9" fontId="0" fillId="0" borderId="12" xfId="2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0" fillId="0" borderId="30" xfId="0" applyBorder="1">
      <alignment vertical="center"/>
    </xf>
    <xf numFmtId="0" fontId="13" fillId="0" borderId="54" xfId="0" applyFont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0" fontId="0" fillId="0" borderId="55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56" fontId="0" fillId="4" borderId="1" xfId="0" applyNumberFormat="1" applyFill="1" applyBorder="1" applyAlignment="1" applyProtection="1">
      <alignment horizontal="center" vertical="center"/>
      <protection locked="0"/>
    </xf>
    <xf numFmtId="179" fontId="0" fillId="4" borderId="10" xfId="1" applyNumberFormat="1" applyFont="1" applyFill="1" applyBorder="1" applyAlignment="1" applyProtection="1">
      <alignment horizontal="right" vertical="center" indent="1" shrinkToFit="1"/>
      <protection locked="0"/>
    </xf>
    <xf numFmtId="38" fontId="0" fillId="4" borderId="1" xfId="1" applyFont="1" applyFill="1" applyBorder="1" applyAlignment="1" applyProtection="1">
      <alignment horizontal="center" vertical="center" shrinkToFit="1"/>
      <protection locked="0"/>
    </xf>
    <xf numFmtId="9" fontId="0" fillId="8" borderId="12" xfId="2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78" fontId="0" fillId="2" borderId="1" xfId="0" applyNumberFormat="1" applyFill="1" applyBorder="1" applyAlignment="1" applyProtection="1">
      <alignment horizontal="center" vertical="center" shrinkToFit="1"/>
      <protection locked="0"/>
    </xf>
    <xf numFmtId="179" fontId="0" fillId="2" borderId="10" xfId="1" applyNumberFormat="1" applyFont="1" applyFill="1" applyBorder="1" applyAlignment="1" applyProtection="1">
      <alignment horizontal="right" vertical="center" indent="1" shrinkToFit="1"/>
      <protection locked="0"/>
    </xf>
    <xf numFmtId="38" fontId="0" fillId="2" borderId="1" xfId="1" applyFont="1" applyFill="1" applyBorder="1" applyAlignment="1" applyProtection="1">
      <alignment horizontal="center" vertical="center" shrinkToFit="1"/>
      <protection locked="0"/>
    </xf>
    <xf numFmtId="38" fontId="0" fillId="2" borderId="1" xfId="1" applyFont="1" applyFill="1" applyBorder="1" applyAlignment="1" applyProtection="1">
      <alignment horizontal="right" vertical="center" shrinkToFit="1"/>
      <protection locked="0"/>
    </xf>
    <xf numFmtId="9" fontId="0" fillId="5" borderId="12" xfId="2" applyFont="1" applyFill="1" applyBorder="1" applyAlignment="1" applyProtection="1">
      <alignment horizontal="center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 indent="1" shrinkToFit="1"/>
      <protection locked="0"/>
    </xf>
    <xf numFmtId="178" fontId="0" fillId="2" borderId="52" xfId="0" applyNumberFormat="1" applyFill="1" applyBorder="1" applyAlignment="1" applyProtection="1">
      <alignment horizontal="center" vertical="center" shrinkToFit="1"/>
      <protection locked="0"/>
    </xf>
    <xf numFmtId="179" fontId="0" fillId="2" borderId="49" xfId="1" applyNumberFormat="1" applyFont="1" applyFill="1" applyBorder="1" applyAlignment="1" applyProtection="1">
      <alignment horizontal="right" vertical="center" indent="1" shrinkToFit="1"/>
      <protection locked="0"/>
    </xf>
    <xf numFmtId="38" fontId="0" fillId="2" borderId="52" xfId="1" applyFont="1" applyFill="1" applyBorder="1" applyAlignment="1" applyProtection="1">
      <alignment horizontal="center" vertical="center" shrinkToFit="1"/>
      <protection locked="0"/>
    </xf>
    <xf numFmtId="38" fontId="0" fillId="2" borderId="52" xfId="1" applyFont="1" applyFill="1" applyBorder="1" applyAlignment="1" applyProtection="1">
      <alignment horizontal="right" vertical="center" shrinkToFit="1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right" vertical="center" shrinkToFit="1"/>
      <protection hidden="1"/>
    </xf>
    <xf numFmtId="0" fontId="3" fillId="2" borderId="1" xfId="0" applyFont="1" applyFill="1" applyBorder="1" applyAlignment="1" applyProtection="1">
      <alignment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9" fontId="0" fillId="0" borderId="0" xfId="0" applyNumberFormat="1" applyAlignment="1" applyProtection="1">
      <alignment horizontal="center" vertical="center"/>
      <protection hidden="1"/>
    </xf>
    <xf numFmtId="0" fontId="0" fillId="0" borderId="10" xfId="0" applyBorder="1" applyProtection="1">
      <alignment vertical="center"/>
      <protection hidden="1"/>
    </xf>
    <xf numFmtId="9" fontId="0" fillId="0" borderId="12" xfId="2" applyFont="1" applyFill="1" applyBorder="1" applyAlignment="1" applyProtection="1">
      <alignment horizontal="center" vertical="center"/>
      <protection hidden="1"/>
    </xf>
    <xf numFmtId="0" fontId="0" fillId="0" borderId="34" xfId="0" applyBorder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38" fontId="0" fillId="0" borderId="1" xfId="1" applyFont="1" applyFill="1" applyBorder="1" applyAlignment="1" applyProtection="1">
      <alignment horizontal="right" vertical="center" indent="1" shrinkToFit="1"/>
      <protection hidden="1"/>
    </xf>
    <xf numFmtId="0" fontId="1" fillId="0" borderId="31" xfId="0" applyFont="1" applyBorder="1" applyProtection="1">
      <alignment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9" fontId="5" fillId="0" borderId="1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0" fillId="0" borderId="43" xfId="0" applyBorder="1" applyAlignment="1" applyProtection="1">
      <alignment vertical="top"/>
      <protection hidden="1"/>
    </xf>
    <xf numFmtId="38" fontId="10" fillId="0" borderId="44" xfId="1" applyFont="1" applyBorder="1" applyAlignment="1" applyProtection="1">
      <alignment horizontal="right" vertical="center" indent="1" shrinkToFit="1"/>
      <protection hidden="1"/>
    </xf>
    <xf numFmtId="0" fontId="0" fillId="0" borderId="1" xfId="0" applyBorder="1" applyProtection="1">
      <alignment vertical="center"/>
      <protection hidden="1"/>
    </xf>
    <xf numFmtId="0" fontId="0" fillId="2" borderId="64" xfId="0" applyFill="1" applyBorder="1" applyAlignment="1">
      <alignment horizontal="center" vertical="center"/>
    </xf>
    <xf numFmtId="9" fontId="0" fillId="0" borderId="12" xfId="2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vertical="center" shrinkToFit="1"/>
    </xf>
    <xf numFmtId="38" fontId="8" fillId="0" borderId="0" xfId="1" applyFont="1" applyFill="1" applyBorder="1" applyAlignment="1" applyProtection="1">
      <alignment vertical="center" shrinkToFit="1"/>
    </xf>
    <xf numFmtId="0" fontId="16" fillId="0" borderId="0" xfId="0" applyFont="1" applyProtection="1">
      <alignment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right" vertical="center" indent="1"/>
      <protection hidden="1"/>
    </xf>
    <xf numFmtId="0" fontId="3" fillId="0" borderId="1" xfId="0" applyFont="1" applyBorder="1" applyAlignment="1" applyProtection="1">
      <alignment vertical="center" shrinkToFi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62" xfId="0" applyBorder="1" applyAlignment="1" applyProtection="1">
      <alignment horizontal="distributed" vertic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distributed" vertical="center"/>
      <protection hidden="1"/>
    </xf>
    <xf numFmtId="0" fontId="0" fillId="0" borderId="67" xfId="0" applyBorder="1" applyProtection="1">
      <alignment vertical="center"/>
      <protection hidden="1"/>
    </xf>
    <xf numFmtId="0" fontId="0" fillId="0" borderId="73" xfId="0" applyBorder="1" applyProtection="1">
      <alignment vertical="center"/>
      <protection hidden="1"/>
    </xf>
    <xf numFmtId="0" fontId="0" fillId="0" borderId="74" xfId="0" applyBorder="1" applyAlignment="1" applyProtection="1">
      <alignment horizontal="center" vertical="center"/>
      <protection hidden="1"/>
    </xf>
    <xf numFmtId="179" fontId="0" fillId="0" borderId="10" xfId="1" applyNumberFormat="1" applyFont="1" applyFill="1" applyBorder="1" applyAlignment="1" applyProtection="1">
      <alignment horizontal="right" vertical="center" indent="1" shrinkToFit="1"/>
      <protection hidden="1"/>
    </xf>
    <xf numFmtId="38" fontId="0" fillId="0" borderId="1" xfId="1" applyFont="1" applyFill="1" applyBorder="1" applyAlignment="1" applyProtection="1">
      <alignment horizontal="center" vertical="center" shrinkToFit="1"/>
      <protection hidden="1"/>
    </xf>
    <xf numFmtId="0" fontId="0" fillId="0" borderId="83" xfId="0" applyBorder="1" applyProtection="1">
      <alignment vertical="center"/>
      <protection hidden="1"/>
    </xf>
    <xf numFmtId="0" fontId="0" fillId="0" borderId="90" xfId="0" applyBorder="1" applyAlignment="1" applyProtection="1">
      <alignment horizontal="center" vertical="center"/>
      <protection hidden="1"/>
    </xf>
    <xf numFmtId="177" fontId="0" fillId="0" borderId="10" xfId="0" applyNumberFormat="1" applyBorder="1" applyAlignment="1" applyProtection="1">
      <alignment horizontal="center" vertical="center"/>
      <protection hidden="1"/>
    </xf>
    <xf numFmtId="177" fontId="0" fillId="0" borderId="12" xfId="0" applyNumberFormat="1" applyBorder="1" applyAlignment="1" applyProtection="1">
      <alignment horizontal="center" vertical="center"/>
      <protection hidden="1"/>
    </xf>
    <xf numFmtId="177" fontId="0" fillId="0" borderId="1" xfId="1" applyNumberFormat="1" applyFont="1" applyFill="1" applyBorder="1" applyAlignment="1" applyProtection="1">
      <alignment horizontal="right" vertical="center" indent="1" shrinkToFi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0" fillId="0" borderId="8" xfId="0" applyBorder="1" applyProtection="1">
      <alignment vertical="center"/>
      <protection hidden="1"/>
    </xf>
    <xf numFmtId="9" fontId="23" fillId="0" borderId="1" xfId="0" applyNumberFormat="1" applyFont="1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vertical="top"/>
      <protection hidden="1"/>
    </xf>
    <xf numFmtId="38" fontId="10" fillId="0" borderId="28" xfId="1" applyFont="1" applyBorder="1" applyAlignment="1" applyProtection="1">
      <alignment horizontal="right" vertical="center" indent="1" shrinkToFit="1"/>
      <protection hidden="1"/>
    </xf>
    <xf numFmtId="0" fontId="1" fillId="0" borderId="91" xfId="0" applyFont="1" applyBorder="1" applyAlignment="1" applyProtection="1">
      <alignment horizontal="center" vertical="center"/>
      <protection hidden="1"/>
    </xf>
    <xf numFmtId="0" fontId="0" fillId="0" borderId="91" xfId="0" applyBorder="1" applyAlignment="1" applyProtection="1">
      <alignment horizontal="center" vertical="center"/>
      <protection hidden="1"/>
    </xf>
    <xf numFmtId="9" fontId="0" fillId="0" borderId="91" xfId="0" applyNumberFormat="1" applyBorder="1" applyAlignment="1" applyProtection="1">
      <alignment horizontal="center" vertical="center"/>
      <protection hidden="1"/>
    </xf>
    <xf numFmtId="9" fontId="5" fillId="0" borderId="91" xfId="0" applyNumberFormat="1" applyFont="1" applyBorder="1" applyAlignment="1" applyProtection="1">
      <alignment horizontal="center" vertical="center"/>
      <protection hidden="1"/>
    </xf>
    <xf numFmtId="9" fontId="0" fillId="0" borderId="98" xfId="0" applyNumberFormat="1" applyBorder="1" applyAlignment="1" applyProtection="1">
      <alignment horizontal="center" vertical="center"/>
      <protection hidden="1"/>
    </xf>
    <xf numFmtId="9" fontId="5" fillId="0" borderId="98" xfId="0" applyNumberFormat="1" applyFont="1" applyBorder="1" applyAlignment="1" applyProtection="1">
      <alignment horizontal="center" vertical="center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9" fontId="23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9" xfId="0" applyBorder="1" applyAlignment="1" applyProtection="1">
      <alignment horizontal="center" vertical="center"/>
      <protection hidden="1"/>
    </xf>
    <xf numFmtId="0" fontId="0" fillId="0" borderId="71" xfId="0" applyBorder="1" applyAlignment="1" applyProtection="1">
      <alignment horizontal="center" vertical="center"/>
      <protection hidden="1"/>
    </xf>
    <xf numFmtId="38" fontId="9" fillId="0" borderId="44" xfId="1" applyFont="1" applyBorder="1" applyAlignment="1" applyProtection="1">
      <alignment horizontal="right" vertical="center" indent="1" shrinkToFit="1"/>
      <protection hidden="1"/>
    </xf>
    <xf numFmtId="0" fontId="0" fillId="0" borderId="71" xfId="0" applyBorder="1" applyProtection="1">
      <alignment vertical="center"/>
      <protection hidden="1"/>
    </xf>
    <xf numFmtId="0" fontId="0" fillId="0" borderId="92" xfId="0" applyBorder="1" applyProtection="1">
      <alignment vertical="center"/>
      <protection hidden="1"/>
    </xf>
    <xf numFmtId="38" fontId="9" fillId="0" borderId="28" xfId="1" applyFont="1" applyBorder="1" applyAlignment="1" applyProtection="1">
      <alignment horizontal="right" vertical="center" indent="1" shrinkToFit="1"/>
      <protection hidden="1"/>
    </xf>
    <xf numFmtId="0" fontId="0" fillId="9" borderId="0" xfId="0" applyFill="1" applyAlignment="1" applyProtection="1">
      <alignment horizontal="distributed" vertical="center" indent="2"/>
      <protection hidden="1"/>
    </xf>
    <xf numFmtId="0" fontId="0" fillId="2" borderId="0" xfId="0" applyFill="1" applyAlignment="1" applyProtection="1">
      <alignment horizontal="distributed" vertical="center" indent="2"/>
      <protection hidden="1"/>
    </xf>
    <xf numFmtId="180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40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38" fontId="10" fillId="0" borderId="44" xfId="1" applyFont="1" applyBorder="1" applyAlignment="1" applyProtection="1">
      <alignment horizontal="right" vertical="center" indent="1" shrinkToFit="1"/>
      <protection hidden="1"/>
    </xf>
    <xf numFmtId="38" fontId="10" fillId="0" borderId="41" xfId="1" applyFont="1" applyBorder="1" applyAlignment="1" applyProtection="1">
      <alignment horizontal="right" vertical="center" indent="1" shrinkToFi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 applyAlignment="1" applyProtection="1">
      <alignment horizontal="right" vertical="center" indent="1"/>
      <protection hidden="1"/>
    </xf>
    <xf numFmtId="38" fontId="0" fillId="0" borderId="12" xfId="1" applyFont="1" applyBorder="1" applyAlignment="1" applyProtection="1">
      <alignment horizontal="right" vertical="center" indent="1"/>
      <protection hidden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0" xfId="0" applyNumberFormat="1" applyBorder="1" applyAlignment="1" applyProtection="1">
      <alignment horizontal="right" vertical="center" indent="1"/>
      <protection hidden="1"/>
    </xf>
    <xf numFmtId="38" fontId="0" fillId="0" borderId="12" xfId="0" applyNumberFormat="1" applyBorder="1" applyAlignment="1" applyProtection="1">
      <alignment horizontal="right" vertical="center" indent="1"/>
      <protection hidden="1"/>
    </xf>
    <xf numFmtId="0" fontId="0" fillId="0" borderId="10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38" fontId="0" fillId="0" borderId="10" xfId="1" applyFont="1" applyFill="1" applyBorder="1" applyAlignment="1" applyProtection="1">
      <alignment horizontal="right" vertical="center" indent="1" shrinkToFit="1"/>
      <protection hidden="1"/>
    </xf>
    <xf numFmtId="38" fontId="0" fillId="0" borderId="11" xfId="1" applyFont="1" applyFill="1" applyBorder="1" applyAlignment="1" applyProtection="1">
      <alignment horizontal="right" vertical="center" indent="1" shrinkToFit="1"/>
      <protection hidden="1"/>
    </xf>
    <xf numFmtId="38" fontId="0" fillId="0" borderId="12" xfId="1" applyFont="1" applyFill="1" applyBorder="1" applyAlignment="1" applyProtection="1">
      <alignment horizontal="right" vertical="center" indent="1" shrinkToFit="1"/>
      <protection hidden="1"/>
    </xf>
    <xf numFmtId="38" fontId="0" fillId="3" borderId="27" xfId="1" applyFont="1" applyFill="1" applyBorder="1" applyAlignment="1" applyProtection="1">
      <alignment horizontal="right" vertical="center" indent="1" shrinkToFit="1"/>
      <protection locked="0"/>
    </xf>
    <xf numFmtId="38" fontId="0" fillId="3" borderId="28" xfId="1" applyFont="1" applyFill="1" applyBorder="1" applyAlignment="1" applyProtection="1">
      <alignment horizontal="right" vertical="center" indent="1" shrinkToFit="1"/>
      <protection locked="0"/>
    </xf>
    <xf numFmtId="38" fontId="0" fillId="3" borderId="32" xfId="1" applyFont="1" applyFill="1" applyBorder="1" applyAlignment="1" applyProtection="1">
      <alignment horizontal="right" vertical="center" indent="1" shrinkToFit="1"/>
      <protection locked="0"/>
    </xf>
    <xf numFmtId="38" fontId="0" fillId="0" borderId="25" xfId="1" applyFont="1" applyFill="1" applyBorder="1" applyAlignment="1" applyProtection="1">
      <alignment horizontal="right" vertical="center" indent="1" shrinkToFit="1"/>
      <protection hidden="1"/>
    </xf>
    <xf numFmtId="38" fontId="0" fillId="0" borderId="26" xfId="1" applyFont="1" applyFill="1" applyBorder="1" applyAlignment="1" applyProtection="1">
      <alignment horizontal="right" vertical="center" indent="1" shrinkToFit="1"/>
      <protection hidden="1"/>
    </xf>
    <xf numFmtId="38" fontId="0" fillId="0" borderId="33" xfId="1" applyFont="1" applyFill="1" applyBorder="1" applyAlignment="1" applyProtection="1">
      <alignment horizontal="right" vertical="center" indent="1" shrinkToFit="1"/>
      <protection hidden="1"/>
    </xf>
    <xf numFmtId="38" fontId="8" fillId="3" borderId="18" xfId="1" applyFont="1" applyFill="1" applyBorder="1" applyAlignment="1" applyProtection="1">
      <alignment horizontal="right" vertical="center" indent="1" shrinkToFit="1"/>
      <protection locked="0"/>
    </xf>
    <xf numFmtId="38" fontId="8" fillId="3" borderId="24" xfId="1" applyFont="1" applyFill="1" applyBorder="1" applyAlignment="1" applyProtection="1">
      <alignment horizontal="right" vertical="center" indent="1" shrinkToFit="1"/>
      <protection locked="0"/>
    </xf>
    <xf numFmtId="38" fontId="8" fillId="3" borderId="19" xfId="1" applyFont="1" applyFill="1" applyBorder="1" applyAlignment="1" applyProtection="1">
      <alignment horizontal="right" vertical="center" indent="1" shrinkToFit="1"/>
      <protection locked="0"/>
    </xf>
    <xf numFmtId="0" fontId="19" fillId="0" borderId="7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3" xfId="1" applyFont="1" applyFill="1" applyBorder="1" applyAlignment="1" applyProtection="1">
      <alignment horizontal="center" vertical="center" shrinkToFit="1"/>
    </xf>
    <xf numFmtId="38" fontId="0" fillId="0" borderId="18" xfId="1" applyFont="1" applyFill="1" applyBorder="1" applyAlignment="1" applyProtection="1">
      <alignment horizontal="right" vertical="center" indent="1" shrinkToFit="1"/>
      <protection hidden="1"/>
    </xf>
    <xf numFmtId="38" fontId="0" fillId="0" borderId="19" xfId="1" applyFont="1" applyFill="1" applyBorder="1" applyAlignment="1" applyProtection="1">
      <alignment horizontal="right" vertical="center" indent="1" shrinkToFit="1"/>
      <protection hidden="1"/>
    </xf>
    <xf numFmtId="0" fontId="0" fillId="3" borderId="18" xfId="0" applyFill="1" applyBorder="1" applyAlignment="1" applyProtection="1">
      <alignment horizontal="distributed" vertical="center" indent="3"/>
      <protection locked="0"/>
    </xf>
    <xf numFmtId="0" fontId="0" fillId="3" borderId="19" xfId="0" applyFill="1" applyBorder="1" applyAlignment="1" applyProtection="1">
      <alignment horizontal="distributed" vertical="center" indent="3"/>
      <protection locked="0"/>
    </xf>
    <xf numFmtId="38" fontId="0" fillId="3" borderId="10" xfId="1" applyFont="1" applyFill="1" applyBorder="1" applyAlignment="1" applyProtection="1">
      <alignment horizontal="right" vertical="center" indent="1" shrinkToFit="1"/>
      <protection locked="0"/>
    </xf>
    <xf numFmtId="38" fontId="0" fillId="3" borderId="11" xfId="1" applyFont="1" applyFill="1" applyBorder="1" applyAlignment="1" applyProtection="1">
      <alignment horizontal="right" vertical="center" indent="1" shrinkToFit="1"/>
      <protection locked="0"/>
    </xf>
    <xf numFmtId="38" fontId="0" fillId="3" borderId="12" xfId="1" applyFont="1" applyFill="1" applyBorder="1" applyAlignment="1" applyProtection="1">
      <alignment horizontal="right" vertical="center" indent="1" shrinkToFit="1"/>
      <protection locked="0"/>
    </xf>
    <xf numFmtId="0" fontId="0" fillId="0" borderId="11" xfId="0" applyBorder="1" applyAlignment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38" fontId="0" fillId="4" borderId="11" xfId="1" applyFont="1" applyFill="1" applyBorder="1" applyAlignment="1" applyProtection="1">
      <alignment horizontal="right" vertical="center" indent="1" shrinkToFit="1"/>
      <protection locked="0"/>
    </xf>
    <xf numFmtId="38" fontId="0" fillId="4" borderId="12" xfId="1" applyFont="1" applyFill="1" applyBorder="1" applyAlignment="1" applyProtection="1">
      <alignment horizontal="right" vertical="center" indent="1" shrinkToFit="1"/>
      <protection locked="0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 indent="2"/>
      <protection hidden="1"/>
    </xf>
    <xf numFmtId="0" fontId="0" fillId="2" borderId="46" xfId="0" applyFill="1" applyBorder="1" applyAlignment="1" applyProtection="1">
      <alignment horizontal="left" vertical="center" indent="2"/>
      <protection hidden="1"/>
    </xf>
    <xf numFmtId="0" fontId="0" fillId="2" borderId="30" xfId="0" applyFill="1" applyBorder="1" applyAlignment="1" applyProtection="1">
      <alignment horizontal="left" vertical="center" indent="2"/>
      <protection hidden="1"/>
    </xf>
    <xf numFmtId="0" fontId="0" fillId="2" borderId="17" xfId="0" applyFill="1" applyBorder="1" applyAlignment="1" applyProtection="1">
      <alignment horizontal="left" vertical="center" indent="2"/>
      <protection hidden="1"/>
    </xf>
    <xf numFmtId="0" fontId="0" fillId="2" borderId="48" xfId="0" applyFill="1" applyBorder="1" applyAlignment="1">
      <alignment horizontal="distributed" vertical="center"/>
    </xf>
    <xf numFmtId="0" fontId="0" fillId="0" borderId="58" xfId="0" applyBorder="1" applyAlignment="1">
      <alignment horizontal="distributed" vertical="center"/>
    </xf>
    <xf numFmtId="0" fontId="0" fillId="2" borderId="59" xfId="0" applyFill="1" applyBorder="1" applyProtection="1">
      <alignment vertical="center"/>
      <protection hidden="1"/>
    </xf>
    <xf numFmtId="0" fontId="0" fillId="2" borderId="60" xfId="0" applyFill="1" applyBorder="1" applyProtection="1">
      <alignment vertical="center"/>
      <protection hidden="1"/>
    </xf>
    <xf numFmtId="0" fontId="0" fillId="2" borderId="61" xfId="0" applyFill="1" applyBorder="1" applyProtection="1">
      <alignment vertical="center"/>
      <protection hidden="1"/>
    </xf>
    <xf numFmtId="0" fontId="0" fillId="2" borderId="68" xfId="0" applyFill="1" applyBorder="1" applyAlignment="1" applyProtection="1">
      <alignment horizontal="left" vertical="center" indent="1" shrinkToFit="1"/>
      <protection hidden="1"/>
    </xf>
    <xf numFmtId="0" fontId="0" fillId="2" borderId="63" xfId="0" applyFill="1" applyBorder="1" applyAlignment="1" applyProtection="1">
      <alignment horizontal="left" vertical="center" indent="1" shrinkToFit="1"/>
      <protection hidden="1"/>
    </xf>
    <xf numFmtId="0" fontId="0" fillId="2" borderId="64" xfId="0" applyFill="1" applyBorder="1" applyAlignment="1" applyProtection="1">
      <alignment horizontal="left" vertical="center" indent="1" shrinkToFit="1"/>
      <protection hidden="1"/>
    </xf>
    <xf numFmtId="0" fontId="0" fillId="2" borderId="68" xfId="0" applyFill="1" applyBorder="1" applyAlignment="1" applyProtection="1">
      <alignment horizontal="left" vertical="center" indent="1"/>
      <protection hidden="1"/>
    </xf>
    <xf numFmtId="0" fontId="0" fillId="2" borderId="63" xfId="0" applyFill="1" applyBorder="1" applyAlignment="1" applyProtection="1">
      <alignment horizontal="left" vertical="center" indent="1"/>
      <protection hidden="1"/>
    </xf>
    <xf numFmtId="0" fontId="0" fillId="2" borderId="64" xfId="0" applyFill="1" applyBorder="1" applyAlignment="1" applyProtection="1">
      <alignment horizontal="left" vertical="center" indent="1"/>
      <protection hidden="1"/>
    </xf>
    <xf numFmtId="0" fontId="0" fillId="2" borderId="69" xfId="0" applyFill="1" applyBorder="1" applyAlignment="1" applyProtection="1">
      <alignment horizontal="center" vertical="center"/>
      <protection hidden="1"/>
    </xf>
    <xf numFmtId="0" fontId="0" fillId="2" borderId="66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distributed" vertical="center" inden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8" fillId="2" borderId="18" xfId="0" applyNumberFormat="1" applyFont="1" applyFill="1" applyBorder="1" applyAlignment="1" applyProtection="1">
      <alignment horizontal="center" vertical="center"/>
      <protection hidden="1"/>
    </xf>
    <xf numFmtId="176" fontId="8" fillId="2" borderId="24" xfId="0" applyNumberFormat="1" applyFont="1" applyFill="1" applyBorder="1" applyAlignment="1" applyProtection="1">
      <alignment horizontal="center" vertical="center"/>
      <protection hidden="1"/>
    </xf>
    <xf numFmtId="176" fontId="8" fillId="2" borderId="19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distributed" vertical="center" indent="1"/>
    </xf>
    <xf numFmtId="0" fontId="6" fillId="0" borderId="3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49" fontId="21" fillId="2" borderId="24" xfId="0" applyNumberFormat="1" applyFont="1" applyFill="1" applyBorder="1" applyAlignment="1" applyProtection="1">
      <alignment horizontal="distributed" vertical="center" shrinkToFit="1"/>
      <protection hidden="1"/>
    </xf>
    <xf numFmtId="49" fontId="21" fillId="2" borderId="19" xfId="0" applyNumberFormat="1" applyFont="1" applyFill="1" applyBorder="1" applyAlignment="1" applyProtection="1">
      <alignment horizontal="distributed" vertical="center" shrinkToFit="1"/>
      <protection hidden="1"/>
    </xf>
    <xf numFmtId="49" fontId="21" fillId="2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2" borderId="68" xfId="0" applyFill="1" applyBorder="1" applyAlignment="1" applyProtection="1">
      <alignment horizontal="left" vertical="center" indent="1" shrinkToFit="1"/>
      <protection locked="0"/>
    </xf>
    <xf numFmtId="0" fontId="0" fillId="2" borderId="63" xfId="0" applyFill="1" applyBorder="1" applyAlignment="1" applyProtection="1">
      <alignment horizontal="left" vertical="center" indent="1" shrinkToFit="1"/>
      <protection locked="0"/>
    </xf>
    <xf numFmtId="0" fontId="0" fillId="2" borderId="64" xfId="0" applyFill="1" applyBorder="1" applyAlignment="1" applyProtection="1">
      <alignment horizontal="left" vertical="center" indent="1" shrinkToFit="1"/>
      <protection locked="0"/>
    </xf>
    <xf numFmtId="176" fontId="8" fillId="2" borderId="18" xfId="0" applyNumberFormat="1" applyFont="1" applyFill="1" applyBorder="1" applyAlignment="1" applyProtection="1">
      <alignment horizontal="center" vertical="center"/>
      <protection locked="0"/>
    </xf>
    <xf numFmtId="176" fontId="8" fillId="2" borderId="24" xfId="0" applyNumberFormat="1" applyFont="1" applyFill="1" applyBorder="1" applyAlignment="1" applyProtection="1">
      <alignment horizontal="center" vertical="center"/>
      <protection locked="0"/>
    </xf>
    <xf numFmtId="176" fontId="8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left" vertical="center" indent="1"/>
      <protection locked="0"/>
    </xf>
    <xf numFmtId="0" fontId="0" fillId="2" borderId="63" xfId="0" applyFill="1" applyBorder="1" applyAlignment="1" applyProtection="1">
      <alignment horizontal="left" vertical="center" indent="1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4" xfId="0" applyFill="1" applyBorder="1" applyAlignment="1" applyProtection="1">
      <alignment horizontal="left" vertical="center" indent="1"/>
      <protection locked="0"/>
    </xf>
    <xf numFmtId="0" fontId="0" fillId="2" borderId="45" xfId="0" applyFill="1" applyBorder="1" applyAlignment="1" applyProtection="1">
      <alignment horizontal="left" vertical="center" indent="2"/>
      <protection locked="0"/>
    </xf>
    <xf numFmtId="0" fontId="0" fillId="2" borderId="46" xfId="0" applyFill="1" applyBorder="1" applyAlignment="1" applyProtection="1">
      <alignment horizontal="left" vertical="center" indent="2"/>
      <protection locked="0"/>
    </xf>
    <xf numFmtId="0" fontId="0" fillId="2" borderId="30" xfId="0" applyFill="1" applyBorder="1" applyAlignment="1" applyProtection="1">
      <alignment horizontal="left" vertical="center" indent="2"/>
      <protection locked="0"/>
    </xf>
    <xf numFmtId="0" fontId="0" fillId="2" borderId="17" xfId="0" applyFill="1" applyBorder="1" applyAlignment="1" applyProtection="1">
      <alignment horizontal="left" vertical="center" indent="2"/>
      <protection locked="0"/>
    </xf>
    <xf numFmtId="38" fontId="8" fillId="3" borderId="18" xfId="1" applyFont="1" applyFill="1" applyBorder="1" applyAlignment="1" applyProtection="1">
      <alignment horizontal="right" vertical="center" indent="1" shrinkToFit="1"/>
      <protection locked="0" hidden="1"/>
    </xf>
    <xf numFmtId="38" fontId="8" fillId="3" borderId="24" xfId="1" applyFont="1" applyFill="1" applyBorder="1" applyAlignment="1" applyProtection="1">
      <alignment horizontal="right" vertical="center" indent="1" shrinkToFit="1"/>
      <protection locked="0" hidden="1"/>
    </xf>
    <xf numFmtId="38" fontId="8" fillId="3" borderId="19" xfId="1" applyFont="1" applyFill="1" applyBorder="1" applyAlignment="1" applyProtection="1">
      <alignment horizontal="right" vertical="center" indent="1" shrinkToFit="1"/>
      <protection locked="0" hidden="1"/>
    </xf>
    <xf numFmtId="38" fontId="0" fillId="0" borderId="3" xfId="1" applyFont="1" applyFill="1" applyBorder="1" applyAlignment="1">
      <alignment horizontal="center" vertical="center" shrinkToFit="1"/>
    </xf>
    <xf numFmtId="177" fontId="0" fillId="0" borderId="27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28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32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5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0" xfId="1" applyNumberFormat="1" applyFont="1" applyFill="1" applyBorder="1" applyAlignment="1" applyProtection="1">
      <alignment horizontal="right" vertical="center" indent="1" shrinkToFit="1"/>
      <protection hidden="1"/>
    </xf>
    <xf numFmtId="0" fontId="0" fillId="0" borderId="18" xfId="0" applyBorder="1" applyAlignment="1" applyProtection="1">
      <alignment horizontal="distributed" vertical="center" indent="3"/>
      <protection hidden="1"/>
    </xf>
    <xf numFmtId="0" fontId="0" fillId="0" borderId="19" xfId="0" applyBorder="1" applyAlignment="1" applyProtection="1">
      <alignment horizontal="distributed" vertical="center" indent="3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7" fontId="0" fillId="0" borderId="10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11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12" xfId="1" applyNumberFormat="1" applyFont="1" applyFill="1" applyBorder="1" applyAlignment="1" applyProtection="1">
      <alignment horizontal="right" vertical="center" indent="1" shrinkToFit="1"/>
      <protection hidden="1"/>
    </xf>
    <xf numFmtId="177" fontId="8" fillId="0" borderId="18" xfId="1" applyNumberFormat="1" applyFont="1" applyFill="1" applyBorder="1" applyAlignment="1" applyProtection="1">
      <alignment horizontal="right" vertical="center" indent="1" shrinkToFit="1"/>
      <protection hidden="1"/>
    </xf>
    <xf numFmtId="177" fontId="8" fillId="0" borderId="24" xfId="1" applyNumberFormat="1" applyFont="1" applyFill="1" applyBorder="1" applyAlignment="1" applyProtection="1">
      <alignment horizontal="right" vertical="center" indent="1" shrinkToFit="1"/>
      <protection hidden="1"/>
    </xf>
    <xf numFmtId="177" fontId="8" fillId="0" borderId="22" xfId="1" applyNumberFormat="1" applyFont="1" applyFill="1" applyBorder="1" applyAlignment="1" applyProtection="1">
      <alignment horizontal="right" vertical="center" indent="1" shrinkToFit="1"/>
      <protection hidden="1"/>
    </xf>
    <xf numFmtId="177" fontId="8" fillId="0" borderId="5" xfId="1" applyNumberFormat="1" applyFont="1" applyFill="1" applyBorder="1" applyAlignment="1" applyProtection="1">
      <alignment horizontal="right" vertical="center" indent="1" shrinkToFit="1"/>
      <protection hidden="1"/>
    </xf>
    <xf numFmtId="177" fontId="8" fillId="0" borderId="0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25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26" xfId="1" applyNumberFormat="1" applyFont="1" applyFill="1" applyBorder="1" applyAlignment="1" applyProtection="1">
      <alignment horizontal="right" vertical="center" indent="1" shrinkToFit="1"/>
      <protection hidden="1"/>
    </xf>
    <xf numFmtId="177" fontId="0" fillId="0" borderId="33" xfId="1" applyNumberFormat="1" applyFont="1" applyFill="1" applyBorder="1" applyAlignment="1" applyProtection="1">
      <alignment horizontal="right" vertical="center" indent="1" shrinkToFit="1"/>
      <protection hidden="1"/>
    </xf>
    <xf numFmtId="0" fontId="0" fillId="0" borderId="40" xfId="0" applyBorder="1" applyAlignment="1" applyProtection="1">
      <alignment horizontal="left" vertical="top"/>
      <protection hidden="1"/>
    </xf>
    <xf numFmtId="0" fontId="0" fillId="0" borderId="42" xfId="0" applyBorder="1" applyAlignment="1" applyProtection="1">
      <alignment horizontal="left" vertical="top"/>
      <protection hidden="1"/>
    </xf>
    <xf numFmtId="38" fontId="9" fillId="0" borderId="44" xfId="1" applyFont="1" applyBorder="1" applyAlignment="1" applyProtection="1">
      <alignment horizontal="right" vertical="center" indent="1" shrinkToFit="1"/>
      <protection hidden="1"/>
    </xf>
    <xf numFmtId="38" fontId="9" fillId="0" borderId="41" xfId="1" applyFont="1" applyBorder="1" applyAlignment="1" applyProtection="1">
      <alignment horizontal="right" vertical="center" indent="1" shrinkToFit="1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35" xfId="0" applyBorder="1" applyAlignment="1" applyProtection="1">
      <alignment horizontal="left" vertical="top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83" xfId="0" applyBorder="1" applyAlignment="1" applyProtection="1">
      <alignment horizontal="center" vertical="center"/>
      <protection hidden="1"/>
    </xf>
    <xf numFmtId="0" fontId="19" fillId="0" borderId="77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distributed" vertical="center" indent="2"/>
      <protection hidden="1"/>
    </xf>
    <xf numFmtId="0" fontId="0" fillId="0" borderId="11" xfId="0" applyBorder="1" applyAlignment="1" applyProtection="1">
      <alignment horizontal="distributed" vertical="center" indent="2"/>
      <protection hidden="1"/>
    </xf>
    <xf numFmtId="0" fontId="0" fillId="0" borderId="12" xfId="0" applyBorder="1" applyAlignment="1" applyProtection="1">
      <alignment horizontal="distributed" vertical="center" indent="2"/>
      <protection hidden="1"/>
    </xf>
    <xf numFmtId="0" fontId="0" fillId="0" borderId="10" xfId="0" applyBorder="1" applyAlignment="1" applyProtection="1">
      <alignment horizontal="distributed" vertical="center" indent="2"/>
      <protection hidden="1"/>
    </xf>
    <xf numFmtId="38" fontId="0" fillId="0" borderId="3" xfId="1" applyFont="1" applyFill="1" applyBorder="1" applyAlignment="1" applyProtection="1">
      <alignment horizontal="center" vertical="center" shrinkToFit="1"/>
      <protection hidden="1"/>
    </xf>
    <xf numFmtId="38" fontId="0" fillId="0" borderId="5" xfId="1" applyFont="1" applyFill="1" applyBorder="1" applyAlignment="1" applyProtection="1">
      <alignment horizontal="right" vertical="center" indent="1" shrinkToFit="1"/>
      <protection hidden="1"/>
    </xf>
    <xf numFmtId="38" fontId="0" fillId="0" borderId="0" xfId="1" applyFont="1" applyFill="1" applyBorder="1" applyAlignment="1" applyProtection="1">
      <alignment horizontal="right" vertical="center" indent="1" shrinkToFit="1"/>
      <protection hidden="1"/>
    </xf>
    <xf numFmtId="0" fontId="20" fillId="0" borderId="5" xfId="0" applyFont="1" applyBorder="1" applyAlignment="1" applyProtection="1">
      <alignment horizontal="right" vertical="center"/>
      <protection hidden="1"/>
    </xf>
    <xf numFmtId="0" fontId="20" fillId="0" borderId="36" xfId="0" applyFont="1" applyBorder="1" applyAlignment="1" applyProtection="1">
      <alignment horizontal="right" vertical="center"/>
      <protection hidden="1"/>
    </xf>
    <xf numFmtId="0" fontId="0" fillId="0" borderId="96" xfId="0" applyBorder="1" applyAlignment="1" applyProtection="1">
      <alignment horizontal="left" vertical="top"/>
      <protection hidden="1"/>
    </xf>
    <xf numFmtId="0" fontId="0" fillId="0" borderId="97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right" vertical="center" indent="1" shrinkToFit="1"/>
      <protection hidden="1"/>
    </xf>
    <xf numFmtId="38" fontId="0" fillId="0" borderId="32" xfId="1" applyFont="1" applyFill="1" applyBorder="1" applyAlignment="1" applyProtection="1">
      <alignment horizontal="right" vertical="center" indent="1" shrinkToFit="1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left" vertical="center" indent="2"/>
      <protection hidden="1"/>
    </xf>
    <xf numFmtId="0" fontId="0" fillId="0" borderId="46" xfId="0" applyBorder="1" applyAlignment="1" applyProtection="1">
      <alignment horizontal="left" vertical="center" indent="2"/>
      <protection hidden="1"/>
    </xf>
    <xf numFmtId="0" fontId="0" fillId="0" borderId="30" xfId="0" applyBorder="1" applyAlignment="1" applyProtection="1">
      <alignment horizontal="left" vertical="center" indent="2"/>
      <protection hidden="1"/>
    </xf>
    <xf numFmtId="0" fontId="0" fillId="0" borderId="17" xfId="0" applyBorder="1" applyAlignment="1" applyProtection="1">
      <alignment horizontal="left" vertical="center" indent="2"/>
      <protection hidden="1"/>
    </xf>
    <xf numFmtId="38" fontId="0" fillId="0" borderId="3" xfId="1" applyFont="1" applyFill="1" applyBorder="1" applyAlignment="1" applyProtection="1">
      <alignment horizontal="right" vertical="center" indent="1" shrinkToFit="1"/>
      <protection hidden="1"/>
    </xf>
    <xf numFmtId="38" fontId="0" fillId="0" borderId="4" xfId="1" applyFont="1" applyFill="1" applyBorder="1" applyAlignment="1" applyProtection="1">
      <alignment horizontal="right" vertical="center" indent="1" shrinkToFit="1"/>
      <protection hidden="1"/>
    </xf>
    <xf numFmtId="0" fontId="0" fillId="0" borderId="48" xfId="0" applyBorder="1" applyAlignment="1" applyProtection="1">
      <alignment horizontal="distributed" vertical="center"/>
      <protection hidden="1"/>
    </xf>
    <xf numFmtId="0" fontId="0" fillId="0" borderId="58" xfId="0" applyBorder="1" applyAlignment="1" applyProtection="1">
      <alignment horizontal="distributed"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0" fillId="0" borderId="61" xfId="0" applyBorder="1" applyProtection="1">
      <alignment vertical="center"/>
      <protection hidden="1"/>
    </xf>
    <xf numFmtId="0" fontId="0" fillId="0" borderId="68" xfId="0" applyBorder="1" applyAlignment="1" applyProtection="1">
      <alignment horizontal="left" vertical="center" indent="1" shrinkToFit="1"/>
      <protection hidden="1"/>
    </xf>
    <xf numFmtId="0" fontId="0" fillId="0" borderId="63" xfId="0" applyBorder="1" applyAlignment="1" applyProtection="1">
      <alignment horizontal="left" vertical="center" indent="1" shrinkToFit="1"/>
      <protection hidden="1"/>
    </xf>
    <xf numFmtId="0" fontId="0" fillId="0" borderId="64" xfId="0" applyBorder="1" applyAlignment="1" applyProtection="1">
      <alignment horizontal="left" vertical="center" indent="1" shrinkToFit="1"/>
      <protection hidden="1"/>
    </xf>
    <xf numFmtId="0" fontId="0" fillId="0" borderId="68" xfId="0" applyBorder="1" applyAlignment="1" applyProtection="1">
      <alignment horizontal="left" vertical="center" indent="1"/>
      <protection hidden="1"/>
    </xf>
    <xf numFmtId="0" fontId="0" fillId="0" borderId="63" xfId="0" applyBorder="1" applyAlignment="1" applyProtection="1">
      <alignment horizontal="left" vertical="center" indent="1"/>
      <protection hidden="1"/>
    </xf>
    <xf numFmtId="0" fontId="0" fillId="0" borderId="64" xfId="0" applyBorder="1" applyAlignment="1" applyProtection="1">
      <alignment horizontal="left" vertical="center" indent="1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49" fontId="0" fillId="0" borderId="16" xfId="0" applyNumberFormat="1" applyBorder="1" applyAlignment="1" applyProtection="1">
      <alignment horizontal="center" vertical="center"/>
      <protection hidden="1"/>
    </xf>
    <xf numFmtId="49" fontId="0" fillId="0" borderId="17" xfId="0" applyNumberForma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74" xfId="0" applyBorder="1" applyAlignment="1" applyProtection="1">
      <alignment horizontal="center" vertical="center"/>
      <protection hidden="1"/>
    </xf>
    <xf numFmtId="0" fontId="0" fillId="0" borderId="7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176" fontId="0" fillId="0" borderId="18" xfId="0" applyNumberFormat="1" applyBorder="1" applyAlignment="1" applyProtection="1">
      <alignment horizontal="center" vertical="center"/>
      <protection hidden="1"/>
    </xf>
    <xf numFmtId="176" fontId="0" fillId="0" borderId="24" xfId="0" applyNumberFormat="1" applyBorder="1" applyAlignment="1" applyProtection="1">
      <alignment horizontal="center" vertical="center"/>
      <protection hidden="1"/>
    </xf>
    <xf numFmtId="176" fontId="0" fillId="0" borderId="19" xfId="0" applyNumberForma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distributed" vertical="center" indent="1"/>
      <protection hidden="1"/>
    </xf>
    <xf numFmtId="0" fontId="6" fillId="0" borderId="30" xfId="0" applyFont="1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 shrinkToFit="1"/>
      <protection hidden="1"/>
    </xf>
    <xf numFmtId="0" fontId="0" fillId="0" borderId="24" xfId="0" applyBorder="1" applyAlignment="1" applyProtection="1">
      <alignment horizontal="left" vertical="center" shrinkToFit="1"/>
      <protection hidden="1"/>
    </xf>
    <xf numFmtId="0" fontId="9" fillId="0" borderId="24" xfId="0" applyFont="1" applyBorder="1" applyAlignment="1" applyProtection="1">
      <alignment horizontal="left" vertical="center" indent="1" shrinkToFit="1"/>
      <protection hidden="1"/>
    </xf>
    <xf numFmtId="0" fontId="9" fillId="0" borderId="19" xfId="0" applyFont="1" applyBorder="1" applyAlignment="1" applyProtection="1">
      <alignment horizontal="left" vertical="center" indent="1" shrinkToFit="1"/>
      <protection hidden="1"/>
    </xf>
    <xf numFmtId="38" fontId="0" fillId="0" borderId="91" xfId="1" applyFont="1" applyBorder="1" applyAlignment="1" applyProtection="1">
      <alignment horizontal="right" vertical="center" indent="1"/>
      <protection hidden="1"/>
    </xf>
    <xf numFmtId="0" fontId="0" fillId="0" borderId="84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85" xfId="0" applyBorder="1" applyAlignment="1" applyProtection="1">
      <alignment horizontal="center" vertical="center"/>
      <protection hidden="1"/>
    </xf>
    <xf numFmtId="0" fontId="20" fillId="0" borderId="93" xfId="0" applyFont="1" applyBorder="1" applyAlignment="1" applyProtection="1">
      <alignment horizontal="center" vertical="center"/>
      <protection hidden="1"/>
    </xf>
    <xf numFmtId="0" fontId="20" fillId="0" borderId="94" xfId="0" applyFont="1" applyBorder="1" applyAlignment="1" applyProtection="1">
      <alignment horizontal="center" vertical="center"/>
      <protection hidden="1"/>
    </xf>
    <xf numFmtId="0" fontId="20" fillId="0" borderId="95" xfId="0" applyFont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91" xfId="0" applyBorder="1" applyAlignment="1" applyProtection="1">
      <alignment horizontal="distributed" vertical="center" indent="2"/>
      <protection hidden="1"/>
    </xf>
    <xf numFmtId="0" fontId="0" fillId="0" borderId="89" xfId="0" applyBorder="1" applyAlignment="1" applyProtection="1">
      <alignment horizontal="left" vertical="top"/>
      <protection hidden="1"/>
    </xf>
    <xf numFmtId="0" fontId="0" fillId="0" borderId="87" xfId="0" applyBorder="1" applyAlignment="1" applyProtection="1">
      <alignment horizontal="left" vertical="top"/>
      <protection hidden="1"/>
    </xf>
    <xf numFmtId="38" fontId="10" fillId="0" borderId="86" xfId="1" applyFont="1" applyBorder="1" applyAlignment="1" applyProtection="1">
      <alignment horizontal="right" vertical="center" indent="1" shrinkToFit="1"/>
      <protection hidden="1"/>
    </xf>
    <xf numFmtId="38" fontId="10" fillId="0" borderId="88" xfId="1" applyFont="1" applyBorder="1" applyAlignment="1" applyProtection="1">
      <alignment horizontal="right" vertical="center" indent="1" shrinkToFit="1"/>
      <protection hidden="1"/>
    </xf>
    <xf numFmtId="38" fontId="0" fillId="0" borderId="98" xfId="1" applyFont="1" applyBorder="1" applyAlignment="1" applyProtection="1">
      <alignment horizontal="right" vertical="center" indent="1"/>
      <protection hidden="1"/>
    </xf>
    <xf numFmtId="38" fontId="0" fillId="0" borderId="99" xfId="1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distributed" vertical="center" indent="1"/>
      <protection hidden="1"/>
    </xf>
    <xf numFmtId="0" fontId="0" fillId="0" borderId="99" xfId="0" applyBorder="1" applyAlignment="1" applyProtection="1">
      <alignment horizontal="center" vertical="center"/>
      <protection hidden="1"/>
    </xf>
    <xf numFmtId="38" fontId="0" fillId="0" borderId="99" xfId="0" applyNumberFormat="1" applyBorder="1" applyProtection="1">
      <alignment vertical="center"/>
      <protection hidden="1"/>
    </xf>
    <xf numFmtId="0" fontId="0" fillId="0" borderId="91" xfId="0" applyBorder="1" applyAlignment="1" applyProtection="1">
      <alignment horizontal="center" vertical="center"/>
      <protection hidden="1"/>
    </xf>
    <xf numFmtId="0" fontId="0" fillId="0" borderId="93" xfId="0" applyBorder="1" applyAlignment="1" applyProtection="1">
      <alignment horizontal="center" vertical="center"/>
      <protection hidden="1"/>
    </xf>
    <xf numFmtId="176" fontId="0" fillId="0" borderId="18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 shrinkToFit="1"/>
    </xf>
    <xf numFmtId="0" fontId="9" fillId="0" borderId="19" xfId="0" applyFont="1" applyBorder="1" applyAlignment="1">
      <alignment horizontal="left" vertical="center" indent="1" shrinkToFit="1"/>
    </xf>
    <xf numFmtId="0" fontId="0" fillId="0" borderId="13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38" fontId="0" fillId="2" borderId="11" xfId="1" applyFont="1" applyFill="1" applyBorder="1" applyAlignment="1" applyProtection="1">
      <alignment horizontal="right" vertical="center" indent="1" shrinkToFit="1"/>
      <protection hidden="1"/>
    </xf>
    <xf numFmtId="38" fontId="0" fillId="2" borderId="12" xfId="1" applyFont="1" applyFill="1" applyBorder="1" applyAlignment="1" applyProtection="1">
      <alignment horizontal="right" vertical="center" indent="1" shrinkToFit="1"/>
      <protection hidden="1"/>
    </xf>
    <xf numFmtId="0" fontId="0" fillId="2" borderId="10" xfId="0" applyFill="1" applyBorder="1" applyAlignment="1" applyProtection="1">
      <alignment horizontal="left" vertical="center" indent="1" shrinkToFit="1"/>
      <protection locked="0"/>
    </xf>
    <xf numFmtId="0" fontId="0" fillId="2" borderId="11" xfId="0" applyFill="1" applyBorder="1" applyAlignment="1" applyProtection="1">
      <alignment horizontal="left" vertical="center" indent="1" shrinkToFit="1"/>
      <protection locked="0"/>
    </xf>
    <xf numFmtId="0" fontId="0" fillId="2" borderId="12" xfId="0" applyFill="1" applyBorder="1" applyAlignment="1" applyProtection="1">
      <alignment horizontal="left" vertical="center" indent="1" shrinkToFit="1"/>
      <protection locked="0"/>
    </xf>
    <xf numFmtId="0" fontId="19" fillId="0" borderId="76" xfId="0" applyFont="1" applyBorder="1" applyAlignment="1">
      <alignment horizontal="center" vertical="center" wrapText="1"/>
    </xf>
    <xf numFmtId="38" fontId="0" fillId="2" borderId="49" xfId="1" applyFont="1" applyFill="1" applyBorder="1" applyAlignment="1" applyProtection="1">
      <alignment horizontal="right" vertical="center" indent="1" shrinkToFit="1"/>
      <protection hidden="1"/>
    </xf>
    <xf numFmtId="38" fontId="0" fillId="2" borderId="50" xfId="1" applyFont="1" applyFill="1" applyBorder="1" applyAlignment="1" applyProtection="1">
      <alignment horizontal="right" vertical="center" indent="1" shrinkToFit="1"/>
      <protection hidden="1"/>
    </xf>
    <xf numFmtId="0" fontId="0" fillId="0" borderId="55" xfId="0" applyBorder="1" applyAlignment="1">
      <alignment horizontal="right" vertical="center" indent="1" shrinkToFit="1"/>
    </xf>
    <xf numFmtId="0" fontId="0" fillId="0" borderId="56" xfId="0" applyBorder="1" applyAlignment="1">
      <alignment horizontal="right" vertical="center" indent="1" shrinkToFit="1"/>
    </xf>
    <xf numFmtId="0" fontId="0" fillId="0" borderId="57" xfId="0" applyBorder="1" applyAlignment="1">
      <alignment horizontal="right" vertical="center" indent="1" shrinkToFit="1"/>
    </xf>
    <xf numFmtId="38" fontId="0" fillId="0" borderId="8" xfId="1" applyFont="1" applyBorder="1" applyAlignment="1" applyProtection="1">
      <alignment horizontal="right" vertical="center" indent="1" shrinkToFit="1"/>
      <protection hidden="1"/>
    </xf>
    <xf numFmtId="38" fontId="0" fillId="0" borderId="9" xfId="1" applyFont="1" applyBorder="1" applyAlignment="1" applyProtection="1">
      <alignment horizontal="right" vertical="center" indent="1" shrinkToFit="1"/>
      <protection hidden="1"/>
    </xf>
    <xf numFmtId="0" fontId="17" fillId="0" borderId="0" xfId="0" applyFont="1" applyAlignment="1">
      <alignment horizontal="distributed" vertical="center" indent="1" shrinkToFit="1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2" borderId="49" xfId="0" applyFill="1" applyBorder="1" applyAlignment="1" applyProtection="1">
      <alignment horizontal="left" vertical="center" indent="1" shrinkToFit="1"/>
      <protection locked="0"/>
    </xf>
    <xf numFmtId="0" fontId="0" fillId="2" borderId="51" xfId="0" applyFill="1" applyBorder="1" applyAlignment="1" applyProtection="1">
      <alignment horizontal="left" vertical="center" indent="1" shrinkToFit="1"/>
      <protection locked="0"/>
    </xf>
    <xf numFmtId="0" fontId="0" fillId="2" borderId="50" xfId="0" applyFill="1" applyBorder="1" applyAlignment="1" applyProtection="1">
      <alignment horizontal="left" vertical="center" indent="1" shrinkToFit="1"/>
      <protection locked="0"/>
    </xf>
    <xf numFmtId="0" fontId="11" fillId="2" borderId="10" xfId="0" applyFont="1" applyFill="1" applyBorder="1" applyAlignment="1" applyProtection="1">
      <alignment horizontal="left" vertical="center" indent="1" shrinkToFit="1"/>
      <protection locked="0"/>
    </xf>
    <xf numFmtId="0" fontId="11" fillId="2" borderId="11" xfId="0" applyFont="1" applyFill="1" applyBorder="1" applyAlignment="1" applyProtection="1">
      <alignment horizontal="left" vertical="center" indent="1" shrinkToFit="1"/>
      <protection locked="0"/>
    </xf>
    <xf numFmtId="0" fontId="11" fillId="2" borderId="12" xfId="0" applyFont="1" applyFill="1" applyBorder="1" applyAlignment="1" applyProtection="1">
      <alignment horizontal="left" vertical="center" indent="1" shrinkToFit="1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 applyProtection="1">
      <alignment horizontal="right" vertical="center" indent="1"/>
      <protection hidden="1"/>
    </xf>
    <xf numFmtId="0" fontId="0" fillId="0" borderId="10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89" xfId="0" applyBorder="1" applyAlignment="1">
      <alignment horizontal="left" vertical="top"/>
    </xf>
    <xf numFmtId="0" fontId="0" fillId="0" borderId="87" xfId="0" applyBorder="1" applyAlignment="1">
      <alignment horizontal="left" vertical="top"/>
    </xf>
    <xf numFmtId="38" fontId="9" fillId="0" borderId="86" xfId="1" applyFont="1" applyBorder="1" applyAlignment="1" applyProtection="1">
      <alignment horizontal="right" vertical="center" indent="1" shrinkToFit="1"/>
      <protection hidden="1"/>
    </xf>
    <xf numFmtId="38" fontId="9" fillId="0" borderId="88" xfId="1" applyFont="1" applyBorder="1" applyAlignment="1" applyProtection="1">
      <alignment horizontal="right" vertical="center" indent="1" shrinkToFit="1"/>
      <protection hidden="1"/>
    </xf>
    <xf numFmtId="0" fontId="0" fillId="0" borderId="0" xfId="0" applyAlignment="1">
      <alignment horizontal="center" vertical="top"/>
    </xf>
    <xf numFmtId="177" fontId="0" fillId="0" borderId="10" xfId="1" applyNumberFormat="1" applyFont="1" applyBorder="1" applyAlignment="1" applyProtection="1">
      <alignment horizontal="right" vertical="center" indent="1"/>
      <protection hidden="1"/>
    </xf>
    <xf numFmtId="177" fontId="0" fillId="0" borderId="12" xfId="1" applyNumberFormat="1" applyFont="1" applyBorder="1" applyAlignment="1" applyProtection="1">
      <alignment horizontal="right" vertical="center" indent="1"/>
      <protection hidden="1"/>
    </xf>
    <xf numFmtId="177" fontId="0" fillId="0" borderId="10" xfId="0" applyNumberFormat="1" applyBorder="1" applyAlignment="1" applyProtection="1">
      <alignment horizontal="right" vertical="center" indent="1"/>
      <protection hidden="1"/>
    </xf>
    <xf numFmtId="177" fontId="0" fillId="0" borderId="12" xfId="0" applyNumberFormat="1" applyBorder="1" applyAlignment="1" applyProtection="1">
      <alignment horizontal="right" vertical="center" indent="1"/>
      <protection hidden="1"/>
    </xf>
    <xf numFmtId="0" fontId="24" fillId="2" borderId="10" xfId="0" applyFont="1" applyFill="1" applyBorder="1" applyAlignment="1" applyProtection="1">
      <alignment horizontal="left" vertical="center" indent="1" shrinkToFit="1"/>
      <protection locked="0"/>
    </xf>
    <xf numFmtId="0" fontId="24" fillId="2" borderId="11" xfId="0" applyFont="1" applyFill="1" applyBorder="1" applyAlignment="1" applyProtection="1">
      <alignment horizontal="left" vertical="center" indent="1" shrinkToFit="1"/>
      <protection locked="0"/>
    </xf>
    <xf numFmtId="0" fontId="24" fillId="2" borderId="12" xfId="0" applyFont="1" applyFill="1" applyBorder="1" applyAlignment="1" applyProtection="1">
      <alignment horizontal="left" vertical="center" indent="1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</cellXfs>
  <cellStyles count="5">
    <cellStyle name="スタイル 1" xfId="3" xr:uid="{59077071-5DF3-45E6-B227-24B9940676BB}"/>
    <cellStyle name="スタイル 2" xfId="4" xr:uid="{5FC87AD5-2478-4F3A-8D99-1527504ED768}"/>
    <cellStyle name="パーセント" xfId="2" builtinId="5"/>
    <cellStyle name="桁区切り" xfId="1" builtinId="6"/>
    <cellStyle name="標準" xfId="0" builtinId="0"/>
  </cellStyles>
  <dxfs count="11">
    <dxf>
      <fill>
        <patternFill patternType="solid">
          <fgColor rgb="FFF1D8FC"/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F1D8FC"/>
          <bgColor theme="9" tint="0.59996337778862885"/>
        </patternFill>
      </fill>
    </dxf>
    <dxf>
      <fill>
        <patternFill patternType="none">
          <bgColor auto="1"/>
        </patternFill>
      </fill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fill>
        <patternFill patternType="solid">
          <fgColor rgb="FFF1D8FC"/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D8FC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295278</xdr:colOff>
      <xdr:row>0</xdr:row>
      <xdr:rowOff>95250</xdr:rowOff>
    </xdr:from>
    <xdr:to>
      <xdr:col>10</xdr:col>
      <xdr:colOff>409576</xdr:colOff>
      <xdr:row>0</xdr:row>
      <xdr:rowOff>152400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34385616-8251-7AC6-03B6-6A5BA1673DCE}"/>
            </a:ext>
          </a:extLst>
        </xdr:cNvPr>
        <xdr:cNvCxnSpPr/>
      </xdr:nvCxnSpPr>
      <xdr:spPr>
        <a:xfrm rot="10800000">
          <a:off x="6210303" y="95250"/>
          <a:ext cx="695323" cy="5715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371730</xdr:colOff>
      <xdr:row>0</xdr:row>
      <xdr:rowOff>28575</xdr:rowOff>
    </xdr:from>
    <xdr:ext cx="3638047" cy="29527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422A38D-8CC3-D661-E105-62C58186D0F8}"/>
            </a:ext>
          </a:extLst>
        </xdr:cNvPr>
        <xdr:cNvSpPr/>
      </xdr:nvSpPr>
      <xdr:spPr>
        <a:xfrm>
          <a:off x="6867780" y="28575"/>
          <a:ext cx="3638047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請求日付</a:t>
          </a:r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を西暦でご入力ください</a:t>
          </a:r>
          <a:r>
            <a:rPr lang="en-US" altLang="ja-JP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【YYYY/MM/DD】</a:t>
          </a:r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9</xdr:col>
      <xdr:colOff>276225</xdr:colOff>
      <xdr:row>2</xdr:row>
      <xdr:rowOff>95250</xdr:rowOff>
    </xdr:from>
    <xdr:to>
      <xdr:col>10</xdr:col>
      <xdr:colOff>390523</xdr:colOff>
      <xdr:row>2</xdr:row>
      <xdr:rowOff>152400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C0397B4B-14EF-4E35-AE12-8FC76181AD15}"/>
            </a:ext>
          </a:extLst>
        </xdr:cNvPr>
        <xdr:cNvCxnSpPr/>
      </xdr:nvCxnSpPr>
      <xdr:spPr>
        <a:xfrm rot="10800000">
          <a:off x="6191250" y="533400"/>
          <a:ext cx="695323" cy="5715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5</xdr:row>
      <xdr:rowOff>133350</xdr:rowOff>
    </xdr:from>
    <xdr:to>
      <xdr:col>10</xdr:col>
      <xdr:colOff>409573</xdr:colOff>
      <xdr:row>5</xdr:row>
      <xdr:rowOff>190500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52F9FC16-5FF4-4E31-A639-133748C86725}"/>
            </a:ext>
          </a:extLst>
        </xdr:cNvPr>
        <xdr:cNvCxnSpPr/>
      </xdr:nvCxnSpPr>
      <xdr:spPr>
        <a:xfrm rot="10800000">
          <a:off x="6210300" y="1304925"/>
          <a:ext cx="695323" cy="5715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361950</xdr:colOff>
      <xdr:row>4</xdr:row>
      <xdr:rowOff>295275</xdr:rowOff>
    </xdr:from>
    <xdr:ext cx="3638047" cy="52387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4DF1B21-CE47-4D11-A8D8-D8B34C86DD0E}"/>
            </a:ext>
          </a:extLst>
        </xdr:cNvPr>
        <xdr:cNvSpPr/>
      </xdr:nvSpPr>
      <xdr:spPr>
        <a:xfrm>
          <a:off x="6858000" y="1162050"/>
          <a:ext cx="3638047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郵便番号、住所、会社名、電話番号をご入力ください。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提出の際は、</a:t>
          </a:r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印刷した請求書に会社印の押印が必要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となります。</a:t>
          </a:r>
        </a:p>
      </xdr:txBody>
    </xdr:sp>
    <xdr:clientData/>
  </xdr:oneCellAnchor>
  <xdr:twoCellAnchor>
    <xdr:from>
      <xdr:col>3</xdr:col>
      <xdr:colOff>123827</xdr:colOff>
      <xdr:row>19</xdr:row>
      <xdr:rowOff>142876</xdr:rowOff>
    </xdr:from>
    <xdr:to>
      <xdr:col>10</xdr:col>
      <xdr:colOff>371475</xdr:colOff>
      <xdr:row>25</xdr:row>
      <xdr:rowOff>133351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C51A7760-DBBA-42CB-8269-26543A8631AD}"/>
            </a:ext>
          </a:extLst>
        </xdr:cNvPr>
        <xdr:cNvCxnSpPr>
          <a:stCxn id="17" idx="1"/>
        </xdr:cNvCxnSpPr>
      </xdr:nvCxnSpPr>
      <xdr:spPr>
        <a:xfrm rot="10800000">
          <a:off x="2590802" y="5029201"/>
          <a:ext cx="4362448" cy="18383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371475</xdr:colOff>
      <xdr:row>22</xdr:row>
      <xdr:rowOff>238124</xdr:rowOff>
    </xdr:from>
    <xdr:ext cx="3638047" cy="160020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6F98AAF-CBC3-478F-A85E-436996EB1B89}"/>
            </a:ext>
          </a:extLst>
        </xdr:cNvPr>
        <xdr:cNvSpPr/>
      </xdr:nvSpPr>
      <xdr:spPr>
        <a:xfrm>
          <a:off x="6953250" y="6067424"/>
          <a:ext cx="3638047" cy="16002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注文書が発行されている場合はこちらへ。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注文書に記載されている契約内容を元にご入力ください。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色の付いた部分のみご入力ください。</a:t>
          </a:r>
          <a:endParaRPr lang="en-US" altLang="ja-JP" sz="9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「注文書</a:t>
          </a:r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」「契約金額」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「出来高」</a:t>
          </a:r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～</a:t>
          </a:r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100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％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 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前月までに領収額がある場合は「既領収額」へ。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③当月請求額で金額を調整する場合は直接入力してください。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371475</xdr:colOff>
      <xdr:row>35</xdr:row>
      <xdr:rowOff>57150</xdr:rowOff>
    </xdr:from>
    <xdr:ext cx="3638047" cy="676275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97EE525-AB2A-4C1E-9396-D65E33280AC2}"/>
            </a:ext>
          </a:extLst>
        </xdr:cNvPr>
        <xdr:cNvSpPr/>
      </xdr:nvSpPr>
      <xdr:spPr>
        <a:xfrm>
          <a:off x="6867525" y="9305925"/>
          <a:ext cx="3638047" cy="676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当月の「請求合計額」は上記の色付きの部分をご入力頂くと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自動で税率別に表示されます。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①・②が正しく表示されているか御確認ください。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</xdr:col>
      <xdr:colOff>6</xdr:colOff>
      <xdr:row>36</xdr:row>
      <xdr:rowOff>180978</xdr:rowOff>
    </xdr:from>
    <xdr:to>
      <xdr:col>10</xdr:col>
      <xdr:colOff>381001</xdr:colOff>
      <xdr:row>36</xdr:row>
      <xdr:rowOff>323851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39EC059E-FD53-4D17-AD73-F3DD92FD4323}"/>
            </a:ext>
          </a:extLst>
        </xdr:cNvPr>
        <xdr:cNvCxnSpPr/>
      </xdr:nvCxnSpPr>
      <xdr:spPr>
        <a:xfrm rot="10800000">
          <a:off x="4171956" y="9639303"/>
          <a:ext cx="2705095" cy="14287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11</xdr:row>
      <xdr:rowOff>57149</xdr:rowOff>
    </xdr:from>
    <xdr:to>
      <xdr:col>10</xdr:col>
      <xdr:colOff>361950</xdr:colOff>
      <xdr:row>12</xdr:row>
      <xdr:rowOff>9524</xdr:rowOff>
    </xdr:to>
    <xdr:cxnSp macro="">
      <xdr:nvCxnSpPr>
        <xdr:cNvPr id="24" name="コネクタ: カギ線 23">
          <a:extLst>
            <a:ext uri="{FF2B5EF4-FFF2-40B4-BE49-F238E27FC236}">
              <a16:creationId xmlns:a16="http://schemas.microsoft.com/office/drawing/2014/main" id="{AC2B3CCD-4016-4CE4-9DDD-31EA99B4CC75}"/>
            </a:ext>
          </a:extLst>
        </xdr:cNvPr>
        <xdr:cNvCxnSpPr>
          <a:stCxn id="27" idx="1"/>
        </xdr:cNvCxnSpPr>
      </xdr:nvCxnSpPr>
      <xdr:spPr>
        <a:xfrm rot="10800000" flipV="1">
          <a:off x="4838701" y="2733674"/>
          <a:ext cx="2105024" cy="1619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361950</xdr:colOff>
      <xdr:row>10</xdr:row>
      <xdr:rowOff>95249</xdr:rowOff>
    </xdr:from>
    <xdr:ext cx="3638047" cy="552451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D3005AB-0BE5-48BA-9822-FF8EA8DA4D01}"/>
            </a:ext>
          </a:extLst>
        </xdr:cNvPr>
        <xdr:cNvSpPr/>
      </xdr:nvSpPr>
      <xdr:spPr>
        <a:xfrm>
          <a:off x="6943725" y="2457449"/>
          <a:ext cx="3638047" cy="55245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現場毎に御請求書を作成</a:t>
          </a:r>
          <a:r>
            <a:rPr lang="ja-JP" altLang="en-US" sz="1000" b="0"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願います。</a:t>
          </a:r>
          <a:endParaRPr lang="ja-JP" altLang="ja-JP" sz="800">
            <a:solidFill>
              <a:srgbClr val="00B050"/>
            </a:solidFill>
            <a:effectLst/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現場担当者名・工事名は必ずご入力ください。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161928</xdr:colOff>
      <xdr:row>13</xdr:row>
      <xdr:rowOff>142878</xdr:rowOff>
    </xdr:from>
    <xdr:to>
      <xdr:col>10</xdr:col>
      <xdr:colOff>314326</xdr:colOff>
      <xdr:row>14</xdr:row>
      <xdr:rowOff>200026</xdr:rowOff>
    </xdr:to>
    <xdr:cxnSp macro="">
      <xdr:nvCxnSpPr>
        <xdr:cNvPr id="32" name="コネクタ: カギ線 31">
          <a:extLst>
            <a:ext uri="{FF2B5EF4-FFF2-40B4-BE49-F238E27FC236}">
              <a16:creationId xmlns:a16="http://schemas.microsoft.com/office/drawing/2014/main" id="{9D0FB3A9-1C23-4863-9FE9-92714E2CF351}"/>
            </a:ext>
          </a:extLst>
        </xdr:cNvPr>
        <xdr:cNvCxnSpPr/>
      </xdr:nvCxnSpPr>
      <xdr:spPr>
        <a:xfrm rot="10800000">
          <a:off x="3838578" y="3248028"/>
          <a:ext cx="3057523" cy="371473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171451</xdr:rowOff>
    </xdr:from>
    <xdr:to>
      <xdr:col>10</xdr:col>
      <xdr:colOff>533407</xdr:colOff>
      <xdr:row>9</xdr:row>
      <xdr:rowOff>28576</xdr:rowOff>
    </xdr:to>
    <xdr:cxnSp macro="">
      <xdr:nvCxnSpPr>
        <xdr:cNvPr id="34" name="コネクタ: カギ線 33">
          <a:extLst>
            <a:ext uri="{FF2B5EF4-FFF2-40B4-BE49-F238E27FC236}">
              <a16:creationId xmlns:a16="http://schemas.microsoft.com/office/drawing/2014/main" id="{BD17110E-B45F-0953-38C2-C6B65151445B}"/>
            </a:ext>
          </a:extLst>
        </xdr:cNvPr>
        <xdr:cNvCxnSpPr/>
      </xdr:nvCxnSpPr>
      <xdr:spPr>
        <a:xfrm rot="10800000">
          <a:off x="2028825" y="1038226"/>
          <a:ext cx="5000632" cy="1209675"/>
        </a:xfrm>
        <a:prstGeom prst="bentConnector3">
          <a:avLst>
            <a:gd name="adj1" fmla="val 9114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371475</xdr:colOff>
      <xdr:row>8</xdr:row>
      <xdr:rowOff>152400</xdr:rowOff>
    </xdr:from>
    <xdr:ext cx="3638047" cy="314325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4FD7C51E-EBAA-40E0-AC02-45EEF3464770}"/>
            </a:ext>
          </a:extLst>
        </xdr:cNvPr>
        <xdr:cNvSpPr/>
      </xdr:nvSpPr>
      <xdr:spPr>
        <a:xfrm>
          <a:off x="6867525" y="2057400"/>
          <a:ext cx="3638047" cy="3143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〇〇年・　〇月　ドロップダウンで選択可能です。</a:t>
          </a:r>
        </a:p>
      </xdr:txBody>
    </xdr:sp>
    <xdr:clientData/>
  </xdr:oneCellAnchor>
  <xdr:oneCellAnchor>
    <xdr:from>
      <xdr:col>10</xdr:col>
      <xdr:colOff>323852</xdr:colOff>
      <xdr:row>14</xdr:row>
      <xdr:rowOff>38100</xdr:rowOff>
    </xdr:from>
    <xdr:ext cx="3648074" cy="1771650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8070E1C1-5CA2-46BB-B683-6A775F09149E}"/>
            </a:ext>
          </a:extLst>
        </xdr:cNvPr>
        <xdr:cNvSpPr/>
      </xdr:nvSpPr>
      <xdr:spPr>
        <a:xfrm>
          <a:off x="6905627" y="3457575"/>
          <a:ext cx="3648074" cy="1771650"/>
        </a:xfrm>
        <a:prstGeom prst="rect">
          <a:avLst/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契約外・常用の場合はこちらへ。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色の付いた部分のみご入力ください。</a:t>
          </a:r>
          <a:endParaRPr lang="en-US" altLang="ja-JP" sz="9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消費税率は　ドロップダウンで選択ください。</a:t>
          </a:r>
          <a:endParaRPr lang="en-US" altLang="ja-JP" sz="9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内容につきましては、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■簡易的な場合はそのままご入力を。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■出来高等、弊社社員と取極めがあります場合には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「別紙○○○のとおり」とし合計金額のみをご入力頂き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貴社御見積書、または、緑シート請求明細にご入力、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どちらかを添付しご提出ください。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9</xdr:col>
      <xdr:colOff>295277</xdr:colOff>
      <xdr:row>1</xdr:row>
      <xdr:rowOff>95250</xdr:rowOff>
    </xdr:from>
    <xdr:to>
      <xdr:col>10</xdr:col>
      <xdr:colOff>400051</xdr:colOff>
      <xdr:row>2</xdr:row>
      <xdr:rowOff>28575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id="{7F8BD302-D9C5-40AA-9B8E-4721DE99EB8A}"/>
            </a:ext>
          </a:extLst>
        </xdr:cNvPr>
        <xdr:cNvCxnSpPr/>
      </xdr:nvCxnSpPr>
      <xdr:spPr>
        <a:xfrm rot="10800000">
          <a:off x="6210302" y="314325"/>
          <a:ext cx="685799" cy="1524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361950</xdr:colOff>
      <xdr:row>1</xdr:row>
      <xdr:rowOff>200025</xdr:rowOff>
    </xdr:from>
    <xdr:ext cx="3638047" cy="752476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09911B3-6E92-4157-ADAD-EDF41D469A0E}"/>
            </a:ext>
          </a:extLst>
        </xdr:cNvPr>
        <xdr:cNvSpPr/>
      </xdr:nvSpPr>
      <xdr:spPr>
        <a:xfrm>
          <a:off x="6858000" y="419100"/>
          <a:ext cx="3638047" cy="7524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適格請求書発行事業者番号をお持ちの場合はご入力ください。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お持ちでない場合は空欄とし、上欄の該当なしに</a:t>
          </a:r>
          <a:r>
            <a:rPr lang="ja-JP" altLang="ja-JP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✔マーク</a:t>
          </a:r>
          <a:r>
            <a:rPr lang="ja-JP" altLang="en-US" sz="10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を。</a:t>
          </a:r>
          <a:endParaRPr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✔マークはドロップダウンで選択可能です。</a:t>
          </a:r>
        </a:p>
      </xdr:txBody>
    </xdr:sp>
    <xdr:clientData/>
  </xdr:oneCellAnchor>
  <xdr:oneCellAnchor>
    <xdr:from>
      <xdr:col>3</xdr:col>
      <xdr:colOff>237184</xdr:colOff>
      <xdr:row>32</xdr:row>
      <xdr:rowOff>184101</xdr:rowOff>
    </xdr:from>
    <xdr:ext cx="325730" cy="32842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C923213-BC32-4187-9924-29F9FDAF7E86}"/>
            </a:ext>
          </a:extLst>
        </xdr:cNvPr>
        <xdr:cNvSpPr/>
      </xdr:nvSpPr>
      <xdr:spPr>
        <a:xfrm>
          <a:off x="2704159" y="8632776"/>
          <a:ext cx="32573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oneCellAnchor>
  <xdr:oneCellAnchor>
    <xdr:from>
      <xdr:col>6</xdr:col>
      <xdr:colOff>513841</xdr:colOff>
      <xdr:row>32</xdr:row>
      <xdr:rowOff>180975</xdr:rowOff>
    </xdr:from>
    <xdr:ext cx="325730" cy="328423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00B4479-B653-4CA0-9AAF-B51EB6B0D166}"/>
            </a:ext>
          </a:extLst>
        </xdr:cNvPr>
        <xdr:cNvSpPr/>
      </xdr:nvSpPr>
      <xdr:spPr>
        <a:xfrm>
          <a:off x="4771516" y="8629650"/>
          <a:ext cx="32573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oneCellAnchor>
  <xdr:twoCellAnchor>
    <xdr:from>
      <xdr:col>8</xdr:col>
      <xdr:colOff>442875</xdr:colOff>
      <xdr:row>18</xdr:row>
      <xdr:rowOff>142876</xdr:rowOff>
    </xdr:from>
    <xdr:to>
      <xdr:col>10</xdr:col>
      <xdr:colOff>485775</xdr:colOff>
      <xdr:row>21</xdr:row>
      <xdr:rowOff>123825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C6945CED-1158-489B-B043-FC8F2BB83C81}"/>
            </a:ext>
          </a:extLst>
        </xdr:cNvPr>
        <xdr:cNvCxnSpPr/>
      </xdr:nvCxnSpPr>
      <xdr:spPr>
        <a:xfrm rot="10800000">
          <a:off x="5862600" y="4714876"/>
          <a:ext cx="1204950" cy="92392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342900</xdr:colOff>
      <xdr:row>20</xdr:row>
      <xdr:rowOff>180975</xdr:rowOff>
    </xdr:from>
    <xdr:ext cx="3638047" cy="504825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8FDD7D05-B994-4214-980E-B48AA837BC1D}"/>
            </a:ext>
          </a:extLst>
        </xdr:cNvPr>
        <xdr:cNvSpPr/>
      </xdr:nvSpPr>
      <xdr:spPr>
        <a:xfrm>
          <a:off x="6924675" y="5381625"/>
          <a:ext cx="3638047" cy="504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請求明細書をお使いの場合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税抜合計と同じ金額が入力される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256234</xdr:colOff>
      <xdr:row>32</xdr:row>
      <xdr:rowOff>222201</xdr:rowOff>
    </xdr:from>
    <xdr:ext cx="325730" cy="32842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8DDCB8C-CD71-4DAF-B00A-419C2BC0D1A2}"/>
            </a:ext>
          </a:extLst>
        </xdr:cNvPr>
        <xdr:cNvSpPr/>
      </xdr:nvSpPr>
      <xdr:spPr>
        <a:xfrm>
          <a:off x="2723209" y="8861376"/>
          <a:ext cx="32573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oneCellAnchor>
  <xdr:oneCellAnchor>
    <xdr:from>
      <xdr:col>6</xdr:col>
      <xdr:colOff>532891</xdr:colOff>
      <xdr:row>32</xdr:row>
      <xdr:rowOff>219075</xdr:rowOff>
    </xdr:from>
    <xdr:ext cx="325730" cy="328423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EA29D06-1BFF-4AB6-B14E-EFAF7397CD7F}"/>
            </a:ext>
          </a:extLst>
        </xdr:cNvPr>
        <xdr:cNvSpPr/>
      </xdr:nvSpPr>
      <xdr:spPr>
        <a:xfrm>
          <a:off x="4790566" y="8858250"/>
          <a:ext cx="32573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250008</xdr:colOff>
      <xdr:row>32</xdr:row>
      <xdr:rowOff>260301</xdr:rowOff>
    </xdr:from>
    <xdr:ext cx="300082" cy="285527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33B5085-0220-4A27-B449-B87FD8B8DA4F}"/>
            </a:ext>
          </a:extLst>
        </xdr:cNvPr>
        <xdr:cNvSpPr/>
      </xdr:nvSpPr>
      <xdr:spPr>
        <a:xfrm>
          <a:off x="2716983" y="9061401"/>
          <a:ext cx="300082" cy="2855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oneCellAnchor>
  <xdr:oneCellAnchor>
    <xdr:from>
      <xdr:col>6</xdr:col>
      <xdr:colOff>536190</xdr:colOff>
      <xdr:row>32</xdr:row>
      <xdr:rowOff>266700</xdr:rowOff>
    </xdr:from>
    <xdr:ext cx="300082" cy="2855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F062B2B-E2BA-44C8-9806-E27D5BAA335D}"/>
            </a:ext>
          </a:extLst>
        </xdr:cNvPr>
        <xdr:cNvSpPr/>
      </xdr:nvSpPr>
      <xdr:spPr>
        <a:xfrm>
          <a:off x="4793865" y="9067800"/>
          <a:ext cx="300082" cy="2855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oneCellAnchor>
  <xdr:oneCellAnchor>
    <xdr:from>
      <xdr:col>11</xdr:col>
      <xdr:colOff>0</xdr:colOff>
      <xdr:row>1</xdr:row>
      <xdr:rowOff>0</xdr:rowOff>
    </xdr:from>
    <xdr:ext cx="6288901" cy="309636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D42D82B-E127-4AAD-B941-29EBBAA698BF}"/>
            </a:ext>
          </a:extLst>
        </xdr:cNvPr>
        <xdr:cNvSpPr/>
      </xdr:nvSpPr>
      <xdr:spPr>
        <a:xfrm>
          <a:off x="7191375" y="219075"/>
          <a:ext cx="6288901" cy="30963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貴社控のシートで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入力したものが全て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記入されているか御確認の上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クラフト提出用①現場控・②経理用に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㊞を押印してご提出ください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250008</xdr:colOff>
      <xdr:row>32</xdr:row>
      <xdr:rowOff>260301</xdr:rowOff>
    </xdr:from>
    <xdr:ext cx="300082" cy="28552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1DD197-C15E-4424-BF2E-CB989549F3F0}"/>
            </a:ext>
          </a:extLst>
        </xdr:cNvPr>
        <xdr:cNvSpPr/>
      </xdr:nvSpPr>
      <xdr:spPr>
        <a:xfrm>
          <a:off x="2716983" y="8613726"/>
          <a:ext cx="300082" cy="2855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oneCellAnchor>
  <xdr:oneCellAnchor>
    <xdr:from>
      <xdr:col>6</xdr:col>
      <xdr:colOff>536190</xdr:colOff>
      <xdr:row>32</xdr:row>
      <xdr:rowOff>266700</xdr:rowOff>
    </xdr:from>
    <xdr:ext cx="300082" cy="2855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FD64F8F-580D-4482-8425-6AF1451E9BF7}"/>
            </a:ext>
          </a:extLst>
        </xdr:cNvPr>
        <xdr:cNvSpPr/>
      </xdr:nvSpPr>
      <xdr:spPr>
        <a:xfrm>
          <a:off x="4793865" y="8610600"/>
          <a:ext cx="300082" cy="2855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3175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oneCellAnchor>
  <xdr:oneCellAnchor>
    <xdr:from>
      <xdr:col>11</xdr:col>
      <xdr:colOff>0</xdr:colOff>
      <xdr:row>1</xdr:row>
      <xdr:rowOff>0</xdr:rowOff>
    </xdr:from>
    <xdr:ext cx="6288901" cy="309636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B218451-1638-4E54-B4C0-8B7DD80F1A36}"/>
            </a:ext>
          </a:extLst>
        </xdr:cNvPr>
        <xdr:cNvSpPr/>
      </xdr:nvSpPr>
      <xdr:spPr>
        <a:xfrm>
          <a:off x="7191375" y="219075"/>
          <a:ext cx="6288901" cy="30963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貴社控のシートで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入力したものが全て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記入されているか御確認の上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クラフト提出用①現場控・②経理用に</a:t>
          </a:r>
          <a:endParaRPr lang="en-US" altLang="ja-JP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㊞を押印してご提出ください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8</xdr:row>
      <xdr:rowOff>114300</xdr:rowOff>
    </xdr:from>
    <xdr:to>
      <xdr:col>17</xdr:col>
      <xdr:colOff>342900</xdr:colOff>
      <xdr:row>8</xdr:row>
      <xdr:rowOff>190500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BB7F7497-0196-48DD-B712-5958FE4A6B70}"/>
            </a:ext>
          </a:extLst>
        </xdr:cNvPr>
        <xdr:cNvCxnSpPr/>
      </xdr:nvCxnSpPr>
      <xdr:spPr>
        <a:xfrm rot="10800000">
          <a:off x="5886450" y="2076450"/>
          <a:ext cx="2171700" cy="762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11</xdr:row>
      <xdr:rowOff>171451</xdr:rowOff>
    </xdr:from>
    <xdr:to>
      <xdr:col>10</xdr:col>
      <xdr:colOff>485775</xdr:colOff>
      <xdr:row>12</xdr:row>
      <xdr:rowOff>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A1E32303-1DBF-4EBF-ADE4-D3E97F34C225}"/>
            </a:ext>
          </a:extLst>
        </xdr:cNvPr>
        <xdr:cNvCxnSpPr/>
      </xdr:nvCxnSpPr>
      <xdr:spPr>
        <a:xfrm rot="10800000">
          <a:off x="6524625" y="2809876"/>
          <a:ext cx="457200" cy="762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390525</xdr:colOff>
      <xdr:row>6</xdr:row>
      <xdr:rowOff>133350</xdr:rowOff>
    </xdr:from>
    <xdr:ext cx="1752600" cy="120015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9D3F7C-9E0F-459D-A4B9-33C88BBCEC9E}"/>
            </a:ext>
          </a:extLst>
        </xdr:cNvPr>
        <xdr:cNvSpPr/>
      </xdr:nvSpPr>
      <xdr:spPr>
        <a:xfrm>
          <a:off x="6886575" y="1571625"/>
          <a:ext cx="1752600" cy="12001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必ず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次ページがある場合は　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とご入力ください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合計のところが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の場合・・・合計　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の場合・・・次ページへ</a:t>
          </a:r>
        </a:p>
      </xdr:txBody>
    </xdr:sp>
    <xdr:clientData/>
  </xdr:oneCellAnchor>
  <xdr:oneCellAnchor>
    <xdr:from>
      <xdr:col>10</xdr:col>
      <xdr:colOff>400050</xdr:colOff>
      <xdr:row>11</xdr:row>
      <xdr:rowOff>152399</xdr:rowOff>
    </xdr:from>
    <xdr:ext cx="1743075" cy="84772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0B242FD-AB0D-4995-B3DA-BD7482E1FB94}"/>
            </a:ext>
          </a:extLst>
        </xdr:cNvPr>
        <xdr:cNvSpPr/>
      </xdr:nvSpPr>
      <xdr:spPr>
        <a:xfrm>
          <a:off x="6896100" y="2790824"/>
          <a:ext cx="1743075" cy="847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ドロップダウンで選択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税率を選択しないと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下記消費税の金額が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反映されません。</a:t>
          </a:r>
        </a:p>
      </xdr:txBody>
    </xdr:sp>
    <xdr:clientData/>
  </xdr:oneCellAnchor>
  <xdr:twoCellAnchor>
    <xdr:from>
      <xdr:col>10</xdr:col>
      <xdr:colOff>28574</xdr:colOff>
      <xdr:row>0</xdr:row>
      <xdr:rowOff>47624</xdr:rowOff>
    </xdr:from>
    <xdr:to>
      <xdr:col>10</xdr:col>
      <xdr:colOff>323849</xdr:colOff>
      <xdr:row>6</xdr:row>
      <xdr:rowOff>295274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B7B5A67A-9C78-099A-28EE-F52451D256CC}"/>
            </a:ext>
          </a:extLst>
        </xdr:cNvPr>
        <xdr:cNvSpPr/>
      </xdr:nvSpPr>
      <xdr:spPr>
        <a:xfrm>
          <a:off x="6524624" y="47624"/>
          <a:ext cx="295275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361949</xdr:colOff>
      <xdr:row>2</xdr:row>
      <xdr:rowOff>171450</xdr:rowOff>
    </xdr:from>
    <xdr:ext cx="1781175" cy="70485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1CF3AAF-71AE-48FB-83C6-F51D8042DC37}"/>
            </a:ext>
          </a:extLst>
        </xdr:cNvPr>
        <xdr:cNvSpPr/>
      </xdr:nvSpPr>
      <xdr:spPr>
        <a:xfrm>
          <a:off x="6857999" y="609600"/>
          <a:ext cx="1781175" cy="7048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指定請求書（貴社控え）に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ご入力頂くと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自動で入ります。</a:t>
          </a:r>
        </a:p>
      </xdr:txBody>
    </xdr:sp>
    <xdr:clientData/>
  </xdr:oneCellAnchor>
  <xdr:twoCellAnchor>
    <xdr:from>
      <xdr:col>6</xdr:col>
      <xdr:colOff>276226</xdr:colOff>
      <xdr:row>8</xdr:row>
      <xdr:rowOff>190501</xdr:rowOff>
    </xdr:from>
    <xdr:to>
      <xdr:col>8</xdr:col>
      <xdr:colOff>314329</xdr:colOff>
      <xdr:row>32</xdr:row>
      <xdr:rowOff>238125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70231C31-3C2A-4711-994B-BD7FBB9CAD3C}"/>
            </a:ext>
          </a:extLst>
        </xdr:cNvPr>
        <xdr:cNvCxnSpPr/>
      </xdr:nvCxnSpPr>
      <xdr:spPr>
        <a:xfrm rot="5400000">
          <a:off x="2152653" y="4448174"/>
          <a:ext cx="5791199" cy="1200153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114300</xdr:colOff>
      <xdr:row>26</xdr:row>
      <xdr:rowOff>66675</xdr:rowOff>
    </xdr:from>
    <xdr:ext cx="1638300" cy="90487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516DAC0-99B6-4BFC-A907-ABAE97585D38}"/>
            </a:ext>
          </a:extLst>
        </xdr:cNvPr>
        <xdr:cNvSpPr/>
      </xdr:nvSpPr>
      <xdr:spPr>
        <a:xfrm>
          <a:off x="3705225" y="6419850"/>
          <a:ext cx="1638300" cy="904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</a:t>
          </a:r>
          <a:r>
            <a:rPr lang="ja-JP" altLang="en-US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頁　とした場合は</a:t>
          </a:r>
          <a:endParaRPr lang="en-US" altLang="ja-JP" sz="900" b="0">
            <a:solidFill>
              <a:schemeClr val="dk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明細合計は</a:t>
          </a:r>
          <a:r>
            <a:rPr lang="ja-JP" altLang="ja-JP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合計</a:t>
          </a:r>
          <a:r>
            <a:rPr lang="ja-JP" altLang="en-US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値を</a:t>
          </a:r>
          <a:r>
            <a:rPr lang="ja-JP" altLang="ja-JP" sz="9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</a:t>
          </a:r>
          <a:endParaRPr lang="ja-JP" altLang="ja-JP" sz="900">
            <a:effectLst/>
          </a:endParaRPr>
        </a:p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頁　とした場合は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明細合計は空欄になります</a:t>
          </a:r>
        </a:p>
      </xdr:txBody>
    </xdr:sp>
    <xdr:clientData/>
  </xdr:oneCellAnchor>
  <xdr:oneCellAnchor>
    <xdr:from>
      <xdr:col>10</xdr:col>
      <xdr:colOff>438150</xdr:colOff>
      <xdr:row>33</xdr:row>
      <xdr:rowOff>85725</xdr:rowOff>
    </xdr:from>
    <xdr:ext cx="2162175" cy="495299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3C641E9-B35D-4920-9354-8303EA05B3C6}"/>
            </a:ext>
          </a:extLst>
        </xdr:cNvPr>
        <xdr:cNvSpPr/>
      </xdr:nvSpPr>
      <xdr:spPr>
        <a:xfrm>
          <a:off x="6934200" y="8039100"/>
          <a:ext cx="2162175" cy="4952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⇐ここの税抜金額を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指定請求書（貴社控）契約外・常用へ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ja-JP" altLang="en-US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19052</xdr:colOff>
      <xdr:row>34</xdr:row>
      <xdr:rowOff>2</xdr:rowOff>
    </xdr:from>
    <xdr:to>
      <xdr:col>10</xdr:col>
      <xdr:colOff>485775</xdr:colOff>
      <xdr:row>34</xdr:row>
      <xdr:rowOff>95250</xdr:rowOff>
    </xdr:to>
    <xdr:cxnSp macro="">
      <xdr:nvCxnSpPr>
        <xdr:cNvPr id="14" name="コネクタ: カギ線 13">
          <a:extLst>
            <a:ext uri="{FF2B5EF4-FFF2-40B4-BE49-F238E27FC236}">
              <a16:creationId xmlns:a16="http://schemas.microsoft.com/office/drawing/2014/main" id="{4DBC3749-28CD-46E2-A8B7-FF67327F134C}"/>
            </a:ext>
          </a:extLst>
        </xdr:cNvPr>
        <xdr:cNvCxnSpPr/>
      </xdr:nvCxnSpPr>
      <xdr:spPr>
        <a:xfrm rot="10800000">
          <a:off x="3609977" y="8201027"/>
          <a:ext cx="3371848" cy="95248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104776</xdr:rowOff>
    </xdr:from>
    <xdr:to>
      <xdr:col>15</xdr:col>
      <xdr:colOff>219075</xdr:colOff>
      <xdr:row>8</xdr:row>
      <xdr:rowOff>171451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8FBBC1E5-E60C-4347-85B6-03B8A8A280F2}"/>
            </a:ext>
          </a:extLst>
        </xdr:cNvPr>
        <xdr:cNvCxnSpPr/>
      </xdr:nvCxnSpPr>
      <xdr:spPr>
        <a:xfrm rot="10800000">
          <a:off x="6515101" y="2066926"/>
          <a:ext cx="809624" cy="6667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19051</xdr:colOff>
      <xdr:row>10</xdr:row>
      <xdr:rowOff>161926</xdr:rowOff>
    </xdr:from>
    <xdr:to>
      <xdr:col>15</xdr:col>
      <xdr:colOff>28575</xdr:colOff>
      <xdr:row>11</xdr:row>
      <xdr:rowOff>19050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50B65434-D174-4FC6-91AA-7D9D9E910C3B}"/>
            </a:ext>
          </a:extLst>
        </xdr:cNvPr>
        <xdr:cNvCxnSpPr/>
      </xdr:nvCxnSpPr>
      <xdr:spPr>
        <a:xfrm rot="10800000">
          <a:off x="6515101" y="2552701"/>
          <a:ext cx="619124" cy="10477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0</xdr:colOff>
      <xdr:row>6</xdr:row>
      <xdr:rowOff>238125</xdr:rowOff>
    </xdr:from>
    <xdr:ext cx="1733550" cy="71437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6CE867-428B-4C43-AA64-6C366165EC05}"/>
            </a:ext>
          </a:extLst>
        </xdr:cNvPr>
        <xdr:cNvSpPr/>
      </xdr:nvSpPr>
      <xdr:spPr>
        <a:xfrm>
          <a:off x="7105650" y="1676400"/>
          <a:ext cx="1733550" cy="7143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必ず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次ページがある場合は　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とご入力ください</a:t>
          </a:r>
        </a:p>
      </xdr:txBody>
    </xdr:sp>
    <xdr:clientData/>
  </xdr:oneCellAnchor>
  <xdr:oneCellAnchor>
    <xdr:from>
      <xdr:col>15</xdr:col>
      <xdr:colOff>9525</xdr:colOff>
      <xdr:row>10</xdr:row>
      <xdr:rowOff>95249</xdr:rowOff>
    </xdr:from>
    <xdr:ext cx="1743075" cy="84772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AB1AEA2-5C06-48BA-9682-F472C0C35B26}"/>
            </a:ext>
          </a:extLst>
        </xdr:cNvPr>
        <xdr:cNvSpPr/>
      </xdr:nvSpPr>
      <xdr:spPr>
        <a:xfrm>
          <a:off x="7115175" y="2486024"/>
          <a:ext cx="1743075" cy="847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ドロップダウンで選択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税率を選択しないと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下記消費税の金額が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反映されません。</a:t>
          </a:r>
        </a:p>
      </xdr:txBody>
    </xdr:sp>
    <xdr:clientData/>
  </xdr:oneCellAnchor>
  <xdr:twoCellAnchor>
    <xdr:from>
      <xdr:col>10</xdr:col>
      <xdr:colOff>28574</xdr:colOff>
      <xdr:row>0</xdr:row>
      <xdr:rowOff>47624</xdr:rowOff>
    </xdr:from>
    <xdr:to>
      <xdr:col>10</xdr:col>
      <xdr:colOff>323849</xdr:colOff>
      <xdr:row>6</xdr:row>
      <xdr:rowOff>295274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EF3A8734-5753-443D-A598-4F909B682C1A}"/>
            </a:ext>
          </a:extLst>
        </xdr:cNvPr>
        <xdr:cNvSpPr/>
      </xdr:nvSpPr>
      <xdr:spPr>
        <a:xfrm>
          <a:off x="6524624" y="47624"/>
          <a:ext cx="295275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361950</xdr:colOff>
      <xdr:row>2</xdr:row>
      <xdr:rowOff>95250</xdr:rowOff>
    </xdr:from>
    <xdr:ext cx="1733550" cy="70485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B53B54-5454-4AE2-BE23-C6083E6F8633}"/>
            </a:ext>
          </a:extLst>
        </xdr:cNvPr>
        <xdr:cNvSpPr/>
      </xdr:nvSpPr>
      <xdr:spPr>
        <a:xfrm>
          <a:off x="6858000" y="533400"/>
          <a:ext cx="1733550" cy="7048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指定請求書（貴社控え）に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ご入力頂くと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自動で入ります。</a:t>
          </a:r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2162175" cy="495299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6FBC515-84DB-4714-A1E6-19F739DBF6ED}"/>
            </a:ext>
          </a:extLst>
        </xdr:cNvPr>
        <xdr:cNvSpPr/>
      </xdr:nvSpPr>
      <xdr:spPr>
        <a:xfrm>
          <a:off x="7105650" y="7953375"/>
          <a:ext cx="2162175" cy="4952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⇐ここの税抜金額を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指定請求書（貴社控）契約外・常用へ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ja-JP" altLang="en-US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10</xdr:row>
      <xdr:rowOff>161926</xdr:rowOff>
    </xdr:from>
    <xdr:to>
      <xdr:col>11</xdr:col>
      <xdr:colOff>0</xdr:colOff>
      <xdr:row>11</xdr:row>
      <xdr:rowOff>38100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FAA176A5-7DB1-4AB2-B515-65786ADA89BC}"/>
            </a:ext>
          </a:extLst>
        </xdr:cNvPr>
        <xdr:cNvCxnSpPr/>
      </xdr:nvCxnSpPr>
      <xdr:spPr>
        <a:xfrm rot="10800000">
          <a:off x="6515100" y="2552701"/>
          <a:ext cx="590550" cy="12382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0</xdr:colOff>
      <xdr:row>10</xdr:row>
      <xdr:rowOff>104774</xdr:rowOff>
    </xdr:from>
    <xdr:ext cx="1743075" cy="84772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EFB54CA-7F67-44FC-9DDA-E1D3DBF26F46}"/>
            </a:ext>
          </a:extLst>
        </xdr:cNvPr>
        <xdr:cNvSpPr/>
      </xdr:nvSpPr>
      <xdr:spPr>
        <a:xfrm>
          <a:off x="7105650" y="2495549"/>
          <a:ext cx="1743075" cy="847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ドロップダウンで選択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税率を選択しないと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下記消費税の金額が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反映されません。</a:t>
          </a:r>
        </a:p>
      </xdr:txBody>
    </xdr:sp>
    <xdr:clientData/>
  </xdr:oneCellAnchor>
  <xdr:twoCellAnchor>
    <xdr:from>
      <xdr:col>10</xdr:col>
      <xdr:colOff>28574</xdr:colOff>
      <xdr:row>0</xdr:row>
      <xdr:rowOff>47624</xdr:rowOff>
    </xdr:from>
    <xdr:to>
      <xdr:col>10</xdr:col>
      <xdr:colOff>323849</xdr:colOff>
      <xdr:row>6</xdr:row>
      <xdr:rowOff>295274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5C3C9ABD-476C-4E60-9DD8-AEC430260C09}"/>
            </a:ext>
          </a:extLst>
        </xdr:cNvPr>
        <xdr:cNvSpPr/>
      </xdr:nvSpPr>
      <xdr:spPr>
        <a:xfrm>
          <a:off x="6524624" y="47624"/>
          <a:ext cx="295275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361950</xdr:colOff>
      <xdr:row>2</xdr:row>
      <xdr:rowOff>95250</xdr:rowOff>
    </xdr:from>
    <xdr:ext cx="1733550" cy="70485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F7F2CDB-D2CE-47F9-97CD-E854E4E4FA23}"/>
            </a:ext>
          </a:extLst>
        </xdr:cNvPr>
        <xdr:cNvSpPr/>
      </xdr:nvSpPr>
      <xdr:spPr>
        <a:xfrm>
          <a:off x="6858000" y="533400"/>
          <a:ext cx="1733550" cy="7048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指定請求書（貴社控え）に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ご入力頂くと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自動で入ります。</a:t>
          </a:r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2162175" cy="495299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C7A23D-9F3E-4E84-A2D1-3D18FCE97486}"/>
            </a:ext>
          </a:extLst>
        </xdr:cNvPr>
        <xdr:cNvSpPr/>
      </xdr:nvSpPr>
      <xdr:spPr>
        <a:xfrm>
          <a:off x="7105650" y="7953375"/>
          <a:ext cx="2162175" cy="4952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⇐ここの税抜金額を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指定請求書（貴社控）契約外・常用へ</a:t>
          </a:r>
          <a:endParaRPr lang="en-US" altLang="ja-JP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ja-JP" altLang="en-US" sz="9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8D2BD-2C87-44A1-896F-F40F2B214162}">
  <sheetPr>
    <tabColor rgb="FFFF0000"/>
  </sheetPr>
  <dimension ref="A1:M37"/>
  <sheetViews>
    <sheetView showZeros="0" tabSelected="1" workbookViewId="0">
      <selection activeCell="A2" sqref="A2:B3"/>
    </sheetView>
  </sheetViews>
  <sheetFormatPr defaultRowHeight="16.5" x14ac:dyDescent="0.35"/>
  <cols>
    <col min="1" max="1" width="10.42578125" customWidth="1"/>
    <col min="2" max="2" width="20" customWidth="1"/>
    <col min="3" max="3" width="6.5703125" customWidth="1"/>
    <col min="4" max="4" width="4.5703125" customWidth="1"/>
    <col min="5" max="5" width="13.5703125" customWidth="1"/>
    <col min="6" max="10" width="8.7109375" customWidth="1"/>
    <col min="12" max="12" width="11.28515625" style="1" hidden="1" customWidth="1"/>
    <col min="13" max="13" width="7.42578125" style="1" hidden="1" customWidth="1"/>
    <col min="14" max="16" width="0" hidden="1" customWidth="1"/>
  </cols>
  <sheetData>
    <row r="1" spans="1:13" ht="19.5" thickBot="1" x14ac:dyDescent="0.4">
      <c r="A1" s="39"/>
      <c r="E1" s="229" t="s">
        <v>50</v>
      </c>
      <c r="F1" s="230"/>
      <c r="G1" s="231">
        <v>45230</v>
      </c>
      <c r="H1" s="232"/>
      <c r="I1" s="232"/>
      <c r="J1" s="233"/>
    </row>
    <row r="2" spans="1:13" ht="17.25" customHeight="1" thickBot="1" x14ac:dyDescent="0.4">
      <c r="A2" s="234" t="s">
        <v>94</v>
      </c>
      <c r="B2" s="234"/>
      <c r="E2" s="235" t="s">
        <v>49</v>
      </c>
      <c r="F2" s="235"/>
      <c r="G2" s="235"/>
      <c r="H2" s="235"/>
      <c r="I2" t="s">
        <v>48</v>
      </c>
      <c r="J2" s="76"/>
      <c r="L2" s="31" t="s">
        <v>64</v>
      </c>
    </row>
    <row r="3" spans="1:13" ht="20.25" customHeight="1" thickBot="1" x14ac:dyDescent="0.4">
      <c r="A3" s="234"/>
      <c r="B3" s="234"/>
      <c r="E3" s="236" t="s">
        <v>0</v>
      </c>
      <c r="F3" s="237"/>
      <c r="G3" s="36" t="s">
        <v>91</v>
      </c>
      <c r="H3" s="238" t="s">
        <v>107</v>
      </c>
      <c r="I3" s="238"/>
      <c r="J3" s="239"/>
      <c r="L3" s="1" t="s">
        <v>65</v>
      </c>
      <c r="M3" s="1" t="s">
        <v>76</v>
      </c>
    </row>
    <row r="4" spans="1:13" ht="16.5" customHeight="1" x14ac:dyDescent="0.35">
      <c r="A4" s="228" t="s">
        <v>134</v>
      </c>
      <c r="B4" s="228"/>
      <c r="E4" s="208" t="s">
        <v>35</v>
      </c>
      <c r="F4" s="37" t="s">
        <v>36</v>
      </c>
      <c r="G4" s="210" t="s">
        <v>108</v>
      </c>
      <c r="H4" s="211"/>
      <c r="I4" s="211"/>
      <c r="J4" s="212"/>
      <c r="L4" s="1" t="s">
        <v>66</v>
      </c>
      <c r="M4" s="1" t="s">
        <v>77</v>
      </c>
    </row>
    <row r="5" spans="1:13" ht="24" x14ac:dyDescent="0.35">
      <c r="A5" s="79" t="s">
        <v>65</v>
      </c>
      <c r="B5" s="80" t="s">
        <v>85</v>
      </c>
      <c r="C5" s="24"/>
      <c r="D5" s="14"/>
      <c r="E5" s="209"/>
      <c r="F5" s="213" t="s">
        <v>109</v>
      </c>
      <c r="G5" s="214"/>
      <c r="H5" s="214"/>
      <c r="I5" s="214"/>
      <c r="J5" s="215"/>
      <c r="L5" s="1" t="s">
        <v>67</v>
      </c>
      <c r="M5" s="1" t="s">
        <v>78</v>
      </c>
    </row>
    <row r="6" spans="1:13" ht="24" x14ac:dyDescent="0.35">
      <c r="A6" s="24"/>
      <c r="B6" s="24"/>
      <c r="C6" s="24"/>
      <c r="D6" s="14"/>
      <c r="E6" s="33" t="s">
        <v>34</v>
      </c>
      <c r="F6" s="216" t="s">
        <v>110</v>
      </c>
      <c r="G6" s="217"/>
      <c r="H6" s="217"/>
      <c r="I6" s="217"/>
      <c r="J6" s="218"/>
      <c r="L6" s="1" t="s">
        <v>68</v>
      </c>
      <c r="M6" s="1" t="s">
        <v>79</v>
      </c>
    </row>
    <row r="7" spans="1:13" x14ac:dyDescent="0.35">
      <c r="E7" s="33" t="s">
        <v>33</v>
      </c>
      <c r="F7" s="216" t="s">
        <v>111</v>
      </c>
      <c r="G7" s="217"/>
      <c r="H7" s="217"/>
      <c r="I7" s="217"/>
      <c r="J7" s="104" t="s">
        <v>23</v>
      </c>
      <c r="L7" s="1" t="s">
        <v>69</v>
      </c>
      <c r="M7" s="1" t="s">
        <v>80</v>
      </c>
    </row>
    <row r="8" spans="1:13" ht="17.25" thickBot="1" x14ac:dyDescent="0.4">
      <c r="E8" s="34" t="s">
        <v>32</v>
      </c>
      <c r="F8" s="219" t="s">
        <v>112</v>
      </c>
      <c r="G8" s="220"/>
      <c r="H8" s="219" t="s">
        <v>113</v>
      </c>
      <c r="I8" s="220"/>
      <c r="J8" s="35"/>
      <c r="L8" s="1" t="s">
        <v>70</v>
      </c>
      <c r="M8" s="1" t="s">
        <v>81</v>
      </c>
    </row>
    <row r="9" spans="1:13" ht="24.75" customHeight="1" thickBot="1" x14ac:dyDescent="0.4">
      <c r="A9" t="s">
        <v>2</v>
      </c>
      <c r="E9" s="10" t="s">
        <v>10</v>
      </c>
      <c r="F9" s="221">
        <v>999</v>
      </c>
      <c r="G9" s="222"/>
      <c r="H9" s="13" t="s">
        <v>1</v>
      </c>
      <c r="I9" s="223" t="s">
        <v>129</v>
      </c>
      <c r="J9" s="224"/>
      <c r="L9" s="1" t="s">
        <v>71</v>
      </c>
      <c r="M9" s="1" t="s">
        <v>82</v>
      </c>
    </row>
    <row r="10" spans="1:13" ht="9" customHeight="1" thickBot="1" x14ac:dyDescent="0.4">
      <c r="L10" s="1" t="s">
        <v>72</v>
      </c>
      <c r="M10" s="1" t="s">
        <v>83</v>
      </c>
    </row>
    <row r="11" spans="1:13" ht="24.95" customHeight="1" thickBot="1" x14ac:dyDescent="0.4">
      <c r="A11" s="21"/>
      <c r="B11" s="2" t="s">
        <v>24</v>
      </c>
      <c r="C11" s="225"/>
      <c r="D11" s="159"/>
      <c r="E11" s="40" t="s">
        <v>25</v>
      </c>
      <c r="F11" s="226" t="s">
        <v>128</v>
      </c>
      <c r="G11" s="227"/>
      <c r="H11" s="161"/>
      <c r="I11" s="160"/>
      <c r="L11" s="1" t="s">
        <v>73</v>
      </c>
      <c r="M11" s="1" t="s">
        <v>84</v>
      </c>
    </row>
    <row r="12" spans="1:13" x14ac:dyDescent="0.35">
      <c r="A12" s="202" t="s">
        <v>3</v>
      </c>
      <c r="B12" s="204" t="s">
        <v>135</v>
      </c>
      <c r="C12" s="204"/>
      <c r="D12" s="204"/>
      <c r="E12" s="204"/>
      <c r="F12" s="204"/>
      <c r="G12" s="205"/>
      <c r="H12" s="161"/>
      <c r="I12" s="160"/>
      <c r="L12" s="1" t="s">
        <v>74</v>
      </c>
      <c r="M12" s="1" t="s">
        <v>85</v>
      </c>
    </row>
    <row r="13" spans="1:13" ht="17.25" thickBot="1" x14ac:dyDescent="0.4">
      <c r="A13" s="203"/>
      <c r="B13" s="206"/>
      <c r="C13" s="206"/>
      <c r="D13" s="206"/>
      <c r="E13" s="206"/>
      <c r="F13" s="206"/>
      <c r="G13" s="207"/>
      <c r="H13" s="161"/>
      <c r="I13" s="160"/>
      <c r="L13" s="1" t="s">
        <v>75</v>
      </c>
      <c r="M13" s="1" t="s">
        <v>86</v>
      </c>
    </row>
    <row r="14" spans="1:13" ht="24.95" customHeight="1" x14ac:dyDescent="0.35">
      <c r="A14" t="s">
        <v>123</v>
      </c>
      <c r="M14" s="1" t="s">
        <v>87</v>
      </c>
    </row>
    <row r="15" spans="1:13" x14ac:dyDescent="0.35">
      <c r="A15" s="3" t="s">
        <v>29</v>
      </c>
      <c r="B15" s="166" t="s">
        <v>4</v>
      </c>
      <c r="C15" s="196"/>
      <c r="D15" s="167"/>
      <c r="E15" s="12" t="s">
        <v>38</v>
      </c>
      <c r="F15" s="3" t="s">
        <v>39</v>
      </c>
      <c r="G15" s="3" t="s">
        <v>40</v>
      </c>
      <c r="H15" s="196" t="s">
        <v>41</v>
      </c>
      <c r="I15" s="167"/>
      <c r="J15" s="3" t="s">
        <v>37</v>
      </c>
      <c r="M15" s="29">
        <v>0.1</v>
      </c>
    </row>
    <row r="16" spans="1:13" ht="24.95" customHeight="1" x14ac:dyDescent="0.35">
      <c r="A16" s="57"/>
      <c r="B16" s="197" t="s">
        <v>114</v>
      </c>
      <c r="C16" s="198"/>
      <c r="D16" s="199"/>
      <c r="E16" s="58">
        <v>1</v>
      </c>
      <c r="F16" s="59" t="s">
        <v>97</v>
      </c>
      <c r="G16" s="59"/>
      <c r="H16" s="200">
        <v>300000</v>
      </c>
      <c r="I16" s="201"/>
      <c r="J16" s="60">
        <v>0.1</v>
      </c>
      <c r="L16" s="1" t="s">
        <v>132</v>
      </c>
      <c r="M16" s="29">
        <v>0.08</v>
      </c>
    </row>
    <row r="17" spans="1:13" ht="24.95" customHeight="1" x14ac:dyDescent="0.35">
      <c r="A17" s="61"/>
      <c r="B17" s="197" t="s">
        <v>114</v>
      </c>
      <c r="C17" s="198"/>
      <c r="D17" s="199"/>
      <c r="E17" s="58">
        <v>1</v>
      </c>
      <c r="F17" s="59" t="s">
        <v>55</v>
      </c>
      <c r="G17" s="59"/>
      <c r="H17" s="200">
        <v>200000</v>
      </c>
      <c r="I17" s="201"/>
      <c r="J17" s="60">
        <v>0.08</v>
      </c>
      <c r="L17" s="1" t="s">
        <v>133</v>
      </c>
      <c r="M17" s="1" t="s">
        <v>130</v>
      </c>
    </row>
    <row r="18" spans="1:13" ht="24.95" customHeight="1" thickBot="1" x14ac:dyDescent="0.4">
      <c r="A18" s="61"/>
      <c r="B18" s="197" t="s">
        <v>114</v>
      </c>
      <c r="C18" s="198"/>
      <c r="D18" s="199"/>
      <c r="E18" s="58">
        <v>1</v>
      </c>
      <c r="F18" s="59" t="s">
        <v>132</v>
      </c>
      <c r="G18" s="59"/>
      <c r="H18" s="200">
        <v>20000</v>
      </c>
      <c r="I18" s="201"/>
      <c r="J18" s="60" t="s">
        <v>130</v>
      </c>
    </row>
    <row r="19" spans="1:13" ht="24.95" customHeight="1" thickBot="1" x14ac:dyDescent="0.4">
      <c r="A19" t="s">
        <v>88</v>
      </c>
      <c r="B19" s="46"/>
      <c r="C19" s="46"/>
      <c r="F19" s="188" t="s">
        <v>99</v>
      </c>
      <c r="G19" s="188"/>
      <c r="H19" s="189">
        <f>SUM(H16:I18)</f>
        <v>520000</v>
      </c>
      <c r="I19" s="190"/>
    </row>
    <row r="20" spans="1:13" ht="24.95" customHeight="1" thickBot="1" x14ac:dyDescent="0.4">
      <c r="A20" s="4" t="s">
        <v>13</v>
      </c>
      <c r="B20" s="191" t="s">
        <v>115</v>
      </c>
      <c r="C20" s="192"/>
      <c r="D20" s="5" t="s">
        <v>98</v>
      </c>
      <c r="E20" s="105">
        <v>0.1</v>
      </c>
    </row>
    <row r="21" spans="1:13" ht="17.100000000000001" customHeight="1" x14ac:dyDescent="0.35">
      <c r="A21" s="18"/>
      <c r="B21" s="11" t="s">
        <v>4</v>
      </c>
      <c r="C21" s="162" t="s">
        <v>47</v>
      </c>
      <c r="D21" s="187"/>
      <c r="E21" s="167"/>
    </row>
    <row r="22" spans="1:13" ht="24.95" customHeight="1" x14ac:dyDescent="0.35">
      <c r="A22" s="3" t="s">
        <v>15</v>
      </c>
      <c r="B22" s="3" t="s">
        <v>8</v>
      </c>
      <c r="C22" s="193">
        <v>10000000</v>
      </c>
      <c r="D22" s="194"/>
      <c r="E22" s="195"/>
      <c r="G22" s="106"/>
      <c r="H22" s="106"/>
      <c r="I22" s="106"/>
      <c r="J22" s="106"/>
    </row>
    <row r="23" spans="1:13" ht="21.95" customHeight="1" x14ac:dyDescent="0.35">
      <c r="A23" s="3" t="s">
        <v>16</v>
      </c>
      <c r="B23" s="3" t="s">
        <v>5</v>
      </c>
      <c r="C23" s="62">
        <v>81.5</v>
      </c>
      <c r="D23" s="8" t="s">
        <v>26</v>
      </c>
      <c r="E23" s="94">
        <f>IF(C22="","",ROUNDDOWN(C22*C23/100,0))</f>
        <v>8150000</v>
      </c>
      <c r="G23" s="106"/>
      <c r="H23" s="106"/>
      <c r="I23" s="106"/>
      <c r="J23" s="106"/>
    </row>
    <row r="24" spans="1:13" ht="24.95" customHeight="1" x14ac:dyDescent="0.35">
      <c r="A24" s="3" t="s">
        <v>17</v>
      </c>
      <c r="B24" s="3" t="s">
        <v>31</v>
      </c>
      <c r="C24" s="174">
        <f>IF(C22="","",ROUNDDOWN(E23*0.9,0))</f>
        <v>7335000</v>
      </c>
      <c r="D24" s="175"/>
      <c r="E24" s="176"/>
      <c r="G24" s="106"/>
      <c r="H24" s="106"/>
      <c r="I24" s="106"/>
      <c r="J24" s="106"/>
    </row>
    <row r="25" spans="1:13" ht="24.95" customHeight="1" thickBot="1" x14ac:dyDescent="0.4">
      <c r="A25" s="3" t="s">
        <v>18</v>
      </c>
      <c r="B25" s="3" t="s">
        <v>6</v>
      </c>
      <c r="C25" s="177">
        <v>4000000</v>
      </c>
      <c r="D25" s="178"/>
      <c r="E25" s="179"/>
      <c r="G25" s="106"/>
      <c r="H25" s="106"/>
      <c r="I25" s="106"/>
      <c r="J25" s="106"/>
    </row>
    <row r="26" spans="1:13" ht="24.95" customHeight="1" thickBot="1" x14ac:dyDescent="0.4">
      <c r="A26" s="3" t="s">
        <v>19</v>
      </c>
      <c r="B26" s="12" t="s">
        <v>7</v>
      </c>
      <c r="C26" s="183">
        <f>IF(C22="","",C24-C25)</f>
        <v>3335000</v>
      </c>
      <c r="D26" s="184"/>
      <c r="E26" s="185"/>
      <c r="G26" s="107"/>
      <c r="H26" s="107"/>
      <c r="I26" s="107"/>
      <c r="J26" s="107"/>
    </row>
    <row r="27" spans="1:13" ht="24.95" customHeight="1" x14ac:dyDescent="0.35">
      <c r="A27" s="3" t="s">
        <v>20</v>
      </c>
      <c r="B27" s="3" t="s">
        <v>30</v>
      </c>
      <c r="C27" s="180">
        <f>IF(C22="","",ROUNDDOWN(C22-SUM(C25:E26),0))</f>
        <v>2665000</v>
      </c>
      <c r="D27" s="181"/>
      <c r="E27" s="182"/>
      <c r="G27" s="106"/>
      <c r="H27" s="106"/>
      <c r="I27" s="106"/>
      <c r="J27" s="106"/>
    </row>
    <row r="28" spans="1:13" ht="12.75" customHeight="1" thickBot="1" x14ac:dyDescent="0.4">
      <c r="A28" s="16"/>
      <c r="B28" s="17"/>
      <c r="C28" s="17"/>
      <c r="D28" s="17"/>
      <c r="E28" s="148" t="s">
        <v>90</v>
      </c>
      <c r="F28" s="17"/>
      <c r="G28" s="17"/>
      <c r="H28" s="17"/>
      <c r="I28" s="17"/>
      <c r="J28" s="17"/>
    </row>
    <row r="29" spans="1:13" ht="20.100000000000001" customHeight="1" x14ac:dyDescent="0.35">
      <c r="A29" s="9" t="s">
        <v>21</v>
      </c>
      <c r="E29" s="187"/>
      <c r="H29" s="186" t="s">
        <v>95</v>
      </c>
      <c r="I29" s="186"/>
      <c r="J29" s="186"/>
    </row>
    <row r="30" spans="1:13" ht="20.100000000000001" customHeight="1" x14ac:dyDescent="0.35">
      <c r="A30" s="158" t="s">
        <v>44</v>
      </c>
      <c r="B30" s="159"/>
      <c r="C30" s="166" t="s">
        <v>37</v>
      </c>
      <c r="D30" s="167"/>
      <c r="E30" s="173" t="s">
        <v>41</v>
      </c>
      <c r="F30" s="171"/>
      <c r="G30" s="172"/>
      <c r="H30" s="170" t="s">
        <v>46</v>
      </c>
      <c r="I30" s="171"/>
      <c r="J30" s="172"/>
    </row>
    <row r="31" spans="1:13" ht="20.100000000000001" customHeight="1" x14ac:dyDescent="0.35">
      <c r="A31" s="160"/>
      <c r="B31" s="161"/>
      <c r="C31" s="23">
        <v>0.1</v>
      </c>
      <c r="D31" s="26" t="s">
        <v>45</v>
      </c>
      <c r="E31" s="164">
        <f>SUMIF(J16:J18,"10%",H16:I18)+IF(ISNUMBER(C26),C26)</f>
        <v>3635000</v>
      </c>
      <c r="F31" s="165"/>
      <c r="G31" s="8" t="s">
        <v>43</v>
      </c>
      <c r="H31" s="164">
        <f>IF(E31="","",ROUNDDOWN(E31*0.1,0))</f>
        <v>363500</v>
      </c>
      <c r="I31" s="165"/>
      <c r="J31" s="3" t="s">
        <v>43</v>
      </c>
    </row>
    <row r="32" spans="1:13" ht="20.100000000000001" customHeight="1" x14ac:dyDescent="0.35">
      <c r="A32" s="160"/>
      <c r="B32" s="161"/>
      <c r="C32" s="23">
        <v>0.08</v>
      </c>
      <c r="D32" s="26" t="s">
        <v>45</v>
      </c>
      <c r="E32" s="164">
        <f>SUMIF(J16:J18,"8%",H16:I18)</f>
        <v>200000</v>
      </c>
      <c r="F32" s="165"/>
      <c r="G32" s="15" t="s">
        <v>43</v>
      </c>
      <c r="H32" s="164">
        <f>IF(E32="","",ROUNDDOWN(E32*0.08,0))</f>
        <v>16000</v>
      </c>
      <c r="I32" s="165"/>
      <c r="J32" s="3" t="s">
        <v>43</v>
      </c>
    </row>
    <row r="33" spans="1:10" ht="20.100000000000001" customHeight="1" x14ac:dyDescent="0.35">
      <c r="A33" s="160"/>
      <c r="B33" s="161"/>
      <c r="C33" s="23" t="s">
        <v>130</v>
      </c>
      <c r="D33" s="26" t="s">
        <v>45</v>
      </c>
      <c r="E33" s="164">
        <f>SUMIF(J15:J18,"非課税",H15:I18)</f>
        <v>20000</v>
      </c>
      <c r="F33" s="165"/>
      <c r="G33" s="15" t="s">
        <v>43</v>
      </c>
      <c r="H33" s="164">
        <f>IF(E33="","",ROUNDDOWN(E33*0,0))</f>
        <v>0</v>
      </c>
      <c r="I33" s="165"/>
      <c r="J33" s="3" t="s">
        <v>43</v>
      </c>
    </row>
    <row r="34" spans="1:10" ht="17.100000000000001" customHeight="1" x14ac:dyDescent="0.35">
      <c r="A34" s="162"/>
      <c r="B34" s="163"/>
      <c r="C34" s="166" t="s">
        <v>42</v>
      </c>
      <c r="D34" s="167"/>
      <c r="E34" s="168">
        <f>SUM(E31:F33)</f>
        <v>3855000</v>
      </c>
      <c r="F34" s="169"/>
      <c r="G34" s="3" t="s">
        <v>43</v>
      </c>
      <c r="H34" s="164">
        <f>SUM(H31:I33)</f>
        <v>379500</v>
      </c>
      <c r="I34" s="165"/>
      <c r="J34" s="3" t="s">
        <v>43</v>
      </c>
    </row>
    <row r="35" spans="1:10" ht="5.25" customHeight="1" thickBot="1" x14ac:dyDescent="0.4">
      <c r="A35" s="7"/>
      <c r="B35" s="148"/>
      <c r="C35" s="148"/>
      <c r="D35" s="1"/>
      <c r="E35" s="148"/>
      <c r="F35" s="148"/>
      <c r="G35" s="148"/>
      <c r="H35" s="148"/>
      <c r="I35" s="148"/>
      <c r="J35" s="148"/>
    </row>
    <row r="36" spans="1:10" s="1" customFormat="1" x14ac:dyDescent="0.35">
      <c r="A36" s="149" t="s">
        <v>92</v>
      </c>
      <c r="B36" s="150"/>
      <c r="C36" s="151" t="s">
        <v>93</v>
      </c>
      <c r="D36" s="152"/>
      <c r="E36" s="152"/>
      <c r="F36" s="153"/>
      <c r="G36" s="8"/>
      <c r="H36" s="3"/>
      <c r="I36" s="3"/>
      <c r="J36" s="3"/>
    </row>
    <row r="37" spans="1:10" ht="42" customHeight="1" thickBot="1" x14ac:dyDescent="0.4">
      <c r="A37" s="19" t="s">
        <v>53</v>
      </c>
      <c r="B37" s="102">
        <f>E34</f>
        <v>3855000</v>
      </c>
      <c r="C37" s="154" t="s">
        <v>54</v>
      </c>
      <c r="D37" s="155"/>
      <c r="E37" s="156">
        <f>SUM(E34+H34)</f>
        <v>4234500</v>
      </c>
      <c r="F37" s="157"/>
      <c r="G37" s="5"/>
      <c r="H37" s="6"/>
      <c r="I37" s="6"/>
      <c r="J37" s="6"/>
    </row>
  </sheetData>
  <sheetProtection algorithmName="SHA-512" hashValue="KziRcmwvVqymtR+KvSP753jT2dP0qxncklPZpQ8SgC/YtDuolDV+G417WGxJcVPxUizIIcuBK5eZIhWx16u2Yw==" saltValue="IzgxBbKDOY0KzMqgjZ4fCw==" spinCount="100000" sheet="1" objects="1" scenarios="1" formatCells="0"/>
  <mergeCells count="61">
    <mergeCell ref="E1:F1"/>
    <mergeCell ref="G1:J1"/>
    <mergeCell ref="A2:B3"/>
    <mergeCell ref="E2:H2"/>
    <mergeCell ref="E3:F3"/>
    <mergeCell ref="H3:J3"/>
    <mergeCell ref="A12:A13"/>
    <mergeCell ref="B12:G13"/>
    <mergeCell ref="H12:I13"/>
    <mergeCell ref="E4:E5"/>
    <mergeCell ref="G4:J4"/>
    <mergeCell ref="F5:J5"/>
    <mergeCell ref="F6:J6"/>
    <mergeCell ref="F7:I7"/>
    <mergeCell ref="F8:G8"/>
    <mergeCell ref="H8:I8"/>
    <mergeCell ref="F9:G9"/>
    <mergeCell ref="I9:J9"/>
    <mergeCell ref="C11:D11"/>
    <mergeCell ref="F11:G11"/>
    <mergeCell ref="H11:I11"/>
    <mergeCell ref="A4:B4"/>
    <mergeCell ref="B15:D15"/>
    <mergeCell ref="B16:D16"/>
    <mergeCell ref="H15:I15"/>
    <mergeCell ref="H16:I16"/>
    <mergeCell ref="B18:D18"/>
    <mergeCell ref="H18:I18"/>
    <mergeCell ref="B17:D17"/>
    <mergeCell ref="H17:I17"/>
    <mergeCell ref="F19:G19"/>
    <mergeCell ref="H19:I19"/>
    <mergeCell ref="B20:C20"/>
    <mergeCell ref="C21:E21"/>
    <mergeCell ref="C22:E22"/>
    <mergeCell ref="C24:E24"/>
    <mergeCell ref="C25:E25"/>
    <mergeCell ref="C27:E27"/>
    <mergeCell ref="C26:E26"/>
    <mergeCell ref="H29:J29"/>
    <mergeCell ref="E28:E29"/>
    <mergeCell ref="A30:B34"/>
    <mergeCell ref="H31:I31"/>
    <mergeCell ref="E33:F33"/>
    <mergeCell ref="H33:I33"/>
    <mergeCell ref="C34:D34"/>
    <mergeCell ref="E34:F34"/>
    <mergeCell ref="H34:I34"/>
    <mergeCell ref="H30:J30"/>
    <mergeCell ref="E32:F32"/>
    <mergeCell ref="H32:I32"/>
    <mergeCell ref="C30:D30"/>
    <mergeCell ref="E30:G30"/>
    <mergeCell ref="E31:F31"/>
    <mergeCell ref="H35:J35"/>
    <mergeCell ref="A36:B36"/>
    <mergeCell ref="C36:F36"/>
    <mergeCell ref="C37:D37"/>
    <mergeCell ref="E37:F37"/>
    <mergeCell ref="B35:C35"/>
    <mergeCell ref="E35:G35"/>
  </mergeCells>
  <phoneticPr fontId="2"/>
  <dataValidations count="6">
    <dataValidation type="list" allowBlank="1" showInputMessage="1" sqref="B5" xr:uid="{6D6A5924-7AAF-479D-ABCD-0A2ED4ED622D}">
      <formula1>$M$3:$M$14</formula1>
    </dataValidation>
    <dataValidation type="list" allowBlank="1" showInputMessage="1" sqref="A5" xr:uid="{345ACEDF-5FE8-4052-B12F-6D6EAFE1E602}">
      <formula1>$L$3:$L$13</formula1>
    </dataValidation>
    <dataValidation type="list" allowBlank="1" showInputMessage="1" showErrorMessage="1" sqref="J2" xr:uid="{5CF56822-E201-4560-B73A-DDDC9FA75E51}">
      <formula1>$L$1:$L$2</formula1>
    </dataValidation>
    <dataValidation type="list" allowBlank="1" showInputMessage="1" sqref="J16:J18" xr:uid="{CF9E2246-1F33-4F7F-A01D-194C0D8EC6B4}">
      <formula1>$M$15:$M$17</formula1>
    </dataValidation>
    <dataValidation type="list" allowBlank="1" showInputMessage="1" sqref="F16:F18" xr:uid="{8CBA8F87-3CAC-4425-93B6-A32ED795937F}">
      <formula1>$L$16:$L$17</formula1>
    </dataValidation>
    <dataValidation type="decimal" allowBlank="1" showInputMessage="1" showErrorMessage="1" error="整数のみ。小数は入力できません。" sqref="C23" xr:uid="{3E8616D9-9107-4058-AE6A-C5C5D20B26A1}">
      <formula1>0</formula1>
      <formula2>100</formula2>
    </dataValidation>
  </dataValidations>
  <printOptions horizontalCentered="1"/>
  <pageMargins left="0.11811023622047245" right="0.11811023622047245" top="0.35433070866141736" bottom="0.15748031496062992" header="0" footer="0.11811023622047245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F17C-990D-47D3-85F0-3A9B128C389C}">
  <dimension ref="A1:M37"/>
  <sheetViews>
    <sheetView showZeros="0" zoomScaleNormal="100" workbookViewId="0"/>
  </sheetViews>
  <sheetFormatPr defaultRowHeight="16.5" x14ac:dyDescent="0.35"/>
  <cols>
    <col min="1" max="1" width="10.42578125" customWidth="1"/>
    <col min="2" max="2" width="20" customWidth="1"/>
    <col min="3" max="3" width="6.5703125" customWidth="1"/>
    <col min="4" max="4" width="4.5703125" customWidth="1"/>
    <col min="5" max="5" width="13.5703125" customWidth="1"/>
    <col min="6" max="10" width="8.7109375" customWidth="1"/>
    <col min="12" max="12" width="11.28515625" style="1" hidden="1" customWidth="1"/>
    <col min="13" max="13" width="7.42578125" style="1" hidden="1" customWidth="1"/>
    <col min="14" max="14" width="0" hidden="1" customWidth="1"/>
  </cols>
  <sheetData>
    <row r="1" spans="1:13" ht="19.5" thickBot="1" x14ac:dyDescent="0.4">
      <c r="A1" s="39" t="s">
        <v>63</v>
      </c>
      <c r="E1" s="229" t="s">
        <v>50</v>
      </c>
      <c r="F1" s="230"/>
      <c r="G1" s="245"/>
      <c r="H1" s="246"/>
      <c r="I1" s="246"/>
      <c r="J1" s="247"/>
    </row>
    <row r="2" spans="1:13" ht="17.25" thickBot="1" x14ac:dyDescent="0.4">
      <c r="A2" s="234" t="s">
        <v>94</v>
      </c>
      <c r="B2" s="234"/>
      <c r="E2" s="235" t="s">
        <v>49</v>
      </c>
      <c r="F2" s="235"/>
      <c r="G2" s="235"/>
      <c r="H2" s="235"/>
      <c r="I2" t="s">
        <v>48</v>
      </c>
      <c r="J2" s="55"/>
      <c r="L2" s="31" t="s">
        <v>64</v>
      </c>
    </row>
    <row r="3" spans="1:13" ht="20.25" customHeight="1" thickBot="1" x14ac:dyDescent="0.4">
      <c r="A3" s="234"/>
      <c r="B3" s="234"/>
      <c r="E3" s="236" t="s">
        <v>0</v>
      </c>
      <c r="F3" s="237"/>
      <c r="G3" s="36" t="s">
        <v>91</v>
      </c>
      <c r="H3" s="240"/>
      <c r="I3" s="240"/>
      <c r="J3" s="241"/>
      <c r="L3" s="1" t="s">
        <v>65</v>
      </c>
      <c r="M3" s="1" t="s">
        <v>76</v>
      </c>
    </row>
    <row r="4" spans="1:13" x14ac:dyDescent="0.35">
      <c r="A4" s="228" t="s">
        <v>134</v>
      </c>
      <c r="B4" s="228"/>
      <c r="E4" s="208" t="s">
        <v>35</v>
      </c>
      <c r="F4" s="37" t="s">
        <v>36</v>
      </c>
      <c r="G4" s="258"/>
      <c r="H4" s="259"/>
      <c r="I4" s="259"/>
      <c r="J4" s="260"/>
      <c r="L4" s="1" t="s">
        <v>66</v>
      </c>
      <c r="M4" s="1" t="s">
        <v>77</v>
      </c>
    </row>
    <row r="5" spans="1:13" ht="24" x14ac:dyDescent="0.35">
      <c r="A5" s="53"/>
      <c r="B5" s="54"/>
      <c r="C5" s="24"/>
      <c r="D5" s="14"/>
      <c r="E5" s="209"/>
      <c r="F5" s="242"/>
      <c r="G5" s="243"/>
      <c r="H5" s="243"/>
      <c r="I5" s="243"/>
      <c r="J5" s="244"/>
      <c r="L5" s="1" t="s">
        <v>67</v>
      </c>
      <c r="M5" s="1" t="s">
        <v>78</v>
      </c>
    </row>
    <row r="6" spans="1:13" ht="24" x14ac:dyDescent="0.35">
      <c r="A6" s="24"/>
      <c r="B6" s="24"/>
      <c r="C6" s="24"/>
      <c r="D6" s="14"/>
      <c r="E6" s="33" t="s">
        <v>34</v>
      </c>
      <c r="F6" s="250"/>
      <c r="G6" s="251"/>
      <c r="H6" s="251"/>
      <c r="I6" s="251"/>
      <c r="J6" s="261"/>
      <c r="L6" s="1" t="s">
        <v>68</v>
      </c>
      <c r="M6" s="1" t="s">
        <v>79</v>
      </c>
    </row>
    <row r="7" spans="1:13" x14ac:dyDescent="0.35">
      <c r="E7" s="33" t="s">
        <v>33</v>
      </c>
      <c r="F7" s="250"/>
      <c r="G7" s="251"/>
      <c r="H7" s="251"/>
      <c r="I7" s="251"/>
      <c r="J7" s="56" t="s">
        <v>23</v>
      </c>
      <c r="L7" s="1" t="s">
        <v>69</v>
      </c>
      <c r="M7" s="1" t="s">
        <v>80</v>
      </c>
    </row>
    <row r="8" spans="1:13" ht="17.25" thickBot="1" x14ac:dyDescent="0.4">
      <c r="E8" s="34" t="s">
        <v>32</v>
      </c>
      <c r="F8" s="252"/>
      <c r="G8" s="253"/>
      <c r="H8" s="252"/>
      <c r="I8" s="253"/>
      <c r="J8" s="35"/>
      <c r="L8" s="1" t="s">
        <v>70</v>
      </c>
      <c r="M8" s="1" t="s">
        <v>81</v>
      </c>
    </row>
    <row r="9" spans="1:13" ht="24.75" customHeight="1" thickBot="1" x14ac:dyDescent="0.4">
      <c r="A9" t="s">
        <v>2</v>
      </c>
      <c r="E9" s="10" t="s">
        <v>10</v>
      </c>
      <c r="F9" s="254"/>
      <c r="G9" s="255"/>
      <c r="H9" s="13" t="s">
        <v>1</v>
      </c>
      <c r="I9" s="256"/>
      <c r="J9" s="257"/>
      <c r="L9" s="1" t="s">
        <v>71</v>
      </c>
      <c r="M9" s="1" t="s">
        <v>82</v>
      </c>
    </row>
    <row r="10" spans="1:13" ht="9" customHeight="1" thickBot="1" x14ac:dyDescent="0.4">
      <c r="L10" s="1" t="s">
        <v>72</v>
      </c>
      <c r="M10" s="1" t="s">
        <v>83</v>
      </c>
    </row>
    <row r="11" spans="1:13" ht="24.95" customHeight="1" thickBot="1" x14ac:dyDescent="0.4">
      <c r="A11" s="21"/>
      <c r="B11" s="2" t="s">
        <v>24</v>
      </c>
      <c r="C11" s="225"/>
      <c r="D11" s="159"/>
      <c r="E11" s="40" t="s">
        <v>25</v>
      </c>
      <c r="F11" s="248"/>
      <c r="G11" s="249"/>
      <c r="H11" s="161"/>
      <c r="I11" s="160"/>
      <c r="L11" s="1" t="s">
        <v>73</v>
      </c>
      <c r="M11" s="1" t="s">
        <v>84</v>
      </c>
    </row>
    <row r="12" spans="1:13" x14ac:dyDescent="0.35">
      <c r="A12" s="202" t="s">
        <v>3</v>
      </c>
      <c r="B12" s="262"/>
      <c r="C12" s="262"/>
      <c r="D12" s="262"/>
      <c r="E12" s="262"/>
      <c r="F12" s="262"/>
      <c r="G12" s="263"/>
      <c r="H12" s="161"/>
      <c r="I12" s="160"/>
      <c r="L12" s="1" t="s">
        <v>74</v>
      </c>
      <c r="M12" s="1" t="s">
        <v>85</v>
      </c>
    </row>
    <row r="13" spans="1:13" ht="17.25" thickBot="1" x14ac:dyDescent="0.4">
      <c r="A13" s="203"/>
      <c r="B13" s="264"/>
      <c r="C13" s="264"/>
      <c r="D13" s="264"/>
      <c r="E13" s="264"/>
      <c r="F13" s="264"/>
      <c r="G13" s="265"/>
      <c r="H13" s="161"/>
      <c r="I13" s="160"/>
      <c r="L13" s="1" t="s">
        <v>75</v>
      </c>
      <c r="M13" s="1" t="s">
        <v>86</v>
      </c>
    </row>
    <row r="14" spans="1:13" ht="24.95" customHeight="1" x14ac:dyDescent="0.35">
      <c r="A14" t="s">
        <v>89</v>
      </c>
      <c r="M14" s="1" t="s">
        <v>87</v>
      </c>
    </row>
    <row r="15" spans="1:13" x14ac:dyDescent="0.35">
      <c r="A15" s="3" t="s">
        <v>29</v>
      </c>
      <c r="B15" s="166" t="s">
        <v>4</v>
      </c>
      <c r="C15" s="196"/>
      <c r="D15" s="167"/>
      <c r="E15" s="12" t="s">
        <v>38</v>
      </c>
      <c r="F15" s="3" t="s">
        <v>39</v>
      </c>
      <c r="G15" s="3" t="s">
        <v>40</v>
      </c>
      <c r="H15" s="196" t="s">
        <v>41</v>
      </c>
      <c r="I15" s="167"/>
      <c r="J15" s="3" t="s">
        <v>37</v>
      </c>
      <c r="M15" s="29">
        <v>0.1</v>
      </c>
    </row>
    <row r="16" spans="1:13" ht="24.95" customHeight="1" x14ac:dyDescent="0.35">
      <c r="A16" s="57"/>
      <c r="B16" s="197"/>
      <c r="C16" s="198"/>
      <c r="D16" s="199"/>
      <c r="E16" s="58"/>
      <c r="F16" s="59"/>
      <c r="G16" s="59"/>
      <c r="H16" s="200"/>
      <c r="I16" s="201"/>
      <c r="J16" s="60"/>
      <c r="L16" s="1" t="s">
        <v>132</v>
      </c>
      <c r="M16" s="29">
        <v>0.08</v>
      </c>
    </row>
    <row r="17" spans="1:13" ht="24.95" customHeight="1" x14ac:dyDescent="0.35">
      <c r="A17" s="57"/>
      <c r="B17" s="197"/>
      <c r="C17" s="198"/>
      <c r="D17" s="199"/>
      <c r="E17" s="58"/>
      <c r="F17" s="59"/>
      <c r="G17" s="59"/>
      <c r="H17" s="200"/>
      <c r="I17" s="201"/>
      <c r="J17" s="60"/>
      <c r="L17" s="1" t="s">
        <v>133</v>
      </c>
      <c r="M17" s="1" t="s">
        <v>130</v>
      </c>
    </row>
    <row r="18" spans="1:13" ht="24.95" customHeight="1" thickBot="1" x14ac:dyDescent="0.4">
      <c r="A18" s="57"/>
      <c r="B18" s="197"/>
      <c r="C18" s="198"/>
      <c r="D18" s="199"/>
      <c r="E18" s="58"/>
      <c r="F18" s="59"/>
      <c r="G18" s="59"/>
      <c r="H18" s="200"/>
      <c r="I18" s="201"/>
      <c r="J18" s="60"/>
    </row>
    <row r="19" spans="1:13" ht="24.95" customHeight="1" thickBot="1" x14ac:dyDescent="0.4">
      <c r="A19" t="s">
        <v>88</v>
      </c>
      <c r="B19" s="46"/>
      <c r="C19" s="46"/>
      <c r="F19" s="269" t="s">
        <v>99</v>
      </c>
      <c r="G19" s="269"/>
      <c r="H19" s="189">
        <f>SUM(H16:I18)</f>
        <v>0</v>
      </c>
      <c r="I19" s="190"/>
    </row>
    <row r="20" spans="1:13" ht="24.95" customHeight="1" thickBot="1" x14ac:dyDescent="0.4">
      <c r="A20" s="4" t="s">
        <v>13</v>
      </c>
      <c r="B20" s="191" t="s">
        <v>24</v>
      </c>
      <c r="C20" s="192"/>
      <c r="D20" s="5" t="s">
        <v>98</v>
      </c>
      <c r="E20" s="43">
        <v>0.1</v>
      </c>
    </row>
    <row r="21" spans="1:13" ht="17.100000000000001" customHeight="1" x14ac:dyDescent="0.35">
      <c r="A21" s="18"/>
      <c r="B21" s="11" t="s">
        <v>4</v>
      </c>
      <c r="C21" s="162" t="s">
        <v>47</v>
      </c>
      <c r="D21" s="187"/>
      <c r="E21" s="167"/>
    </row>
    <row r="22" spans="1:13" ht="24.95" customHeight="1" x14ac:dyDescent="0.35">
      <c r="A22" s="3" t="s">
        <v>15</v>
      </c>
      <c r="B22" s="3" t="s">
        <v>8</v>
      </c>
      <c r="C22" s="193"/>
      <c r="D22" s="194"/>
      <c r="E22" s="195"/>
      <c r="G22" s="44"/>
      <c r="H22" s="44"/>
      <c r="I22" s="44"/>
      <c r="J22" s="44"/>
    </row>
    <row r="23" spans="1:13" ht="24.95" customHeight="1" x14ac:dyDescent="0.35">
      <c r="A23" s="3" t="s">
        <v>16</v>
      </c>
      <c r="B23" s="3" t="s">
        <v>5</v>
      </c>
      <c r="C23" s="62"/>
      <c r="D23" s="8" t="s">
        <v>26</v>
      </c>
      <c r="E23" s="94" t="str">
        <f>IF(C22="","",ROUNDDOWN(C22*C23/100,0))</f>
        <v/>
      </c>
      <c r="G23" s="44"/>
      <c r="H23" s="44"/>
      <c r="I23" s="44"/>
      <c r="J23" s="44"/>
    </row>
    <row r="24" spans="1:13" ht="24.95" customHeight="1" x14ac:dyDescent="0.35">
      <c r="A24" s="3" t="s">
        <v>17</v>
      </c>
      <c r="B24" s="3" t="s">
        <v>31</v>
      </c>
      <c r="C24" s="174" t="str">
        <f>IF(C22="","",ROUNDDOWN(E23*0.9,0))</f>
        <v/>
      </c>
      <c r="D24" s="175"/>
      <c r="E24" s="176"/>
      <c r="G24" s="44"/>
      <c r="H24" s="44"/>
      <c r="I24" s="44"/>
      <c r="J24" s="44"/>
    </row>
    <row r="25" spans="1:13" ht="24.95" customHeight="1" thickBot="1" x14ac:dyDescent="0.4">
      <c r="A25" s="3" t="s">
        <v>18</v>
      </c>
      <c r="B25" s="3" t="s">
        <v>6</v>
      </c>
      <c r="C25" s="177"/>
      <c r="D25" s="178"/>
      <c r="E25" s="179"/>
      <c r="G25" s="44"/>
      <c r="H25" s="44"/>
      <c r="I25" s="44"/>
      <c r="J25" s="44"/>
    </row>
    <row r="26" spans="1:13" ht="24.95" customHeight="1" thickBot="1" x14ac:dyDescent="0.4">
      <c r="A26" s="3" t="s">
        <v>19</v>
      </c>
      <c r="B26" s="12" t="s">
        <v>7</v>
      </c>
      <c r="C26" s="266" t="str">
        <f>IF(C22="","",C24-C25)</f>
        <v/>
      </c>
      <c r="D26" s="267"/>
      <c r="E26" s="268"/>
      <c r="G26" s="45"/>
      <c r="H26" s="45"/>
      <c r="I26" s="45"/>
      <c r="J26" s="45"/>
    </row>
    <row r="27" spans="1:13" ht="24.95" customHeight="1" x14ac:dyDescent="0.35">
      <c r="A27" s="3" t="s">
        <v>20</v>
      </c>
      <c r="B27" s="3" t="s">
        <v>30</v>
      </c>
      <c r="C27" s="180" t="str">
        <f>IF(C22="","",ROUNDDOWN(C22-SUM(C25:E26),0))</f>
        <v/>
      </c>
      <c r="D27" s="181"/>
      <c r="E27" s="182"/>
      <c r="G27" s="44"/>
      <c r="H27" s="44"/>
      <c r="I27" s="44"/>
      <c r="J27" s="44"/>
    </row>
    <row r="28" spans="1:13" ht="22.5" customHeight="1" thickBot="1" x14ac:dyDescent="0.4">
      <c r="A28" s="16"/>
      <c r="B28" s="17"/>
      <c r="C28" s="17"/>
      <c r="D28" s="17"/>
      <c r="E28" s="148" t="s">
        <v>90</v>
      </c>
      <c r="F28" s="17"/>
      <c r="G28" s="17"/>
      <c r="H28" s="17"/>
      <c r="I28" s="17"/>
      <c r="J28" s="17"/>
    </row>
    <row r="29" spans="1:13" ht="24.95" customHeight="1" x14ac:dyDescent="0.35">
      <c r="A29" s="9" t="s">
        <v>21</v>
      </c>
      <c r="E29" s="187"/>
      <c r="H29" s="186" t="s">
        <v>95</v>
      </c>
      <c r="I29" s="186"/>
      <c r="J29" s="186"/>
    </row>
    <row r="30" spans="1:13" ht="20.100000000000001" customHeight="1" x14ac:dyDescent="0.35">
      <c r="A30" s="158" t="s">
        <v>44</v>
      </c>
      <c r="B30" s="159"/>
      <c r="C30" s="166" t="s">
        <v>37</v>
      </c>
      <c r="D30" s="167"/>
      <c r="E30" s="173" t="s">
        <v>41</v>
      </c>
      <c r="F30" s="171"/>
      <c r="G30" s="172"/>
      <c r="H30" s="170" t="s">
        <v>46</v>
      </c>
      <c r="I30" s="171"/>
      <c r="J30" s="172"/>
    </row>
    <row r="31" spans="1:13" ht="20.100000000000001" customHeight="1" x14ac:dyDescent="0.35">
      <c r="A31" s="160"/>
      <c r="B31" s="161"/>
      <c r="C31" s="23">
        <v>0.1</v>
      </c>
      <c r="D31" s="26" t="s">
        <v>45</v>
      </c>
      <c r="E31" s="164">
        <f>SUMIF(J16:J18,"10%",H16:I18)+IF(ISNUMBER(C26),C26)</f>
        <v>0</v>
      </c>
      <c r="F31" s="165"/>
      <c r="G31" s="8" t="s">
        <v>43</v>
      </c>
      <c r="H31" s="164">
        <f>IF(E31="","",ROUNDDOWN(E31*0.1,0))</f>
        <v>0</v>
      </c>
      <c r="I31" s="165"/>
      <c r="J31" s="3" t="s">
        <v>43</v>
      </c>
    </row>
    <row r="32" spans="1:13" ht="20.100000000000001" customHeight="1" x14ac:dyDescent="0.35">
      <c r="A32" s="160"/>
      <c r="B32" s="161"/>
      <c r="C32" s="23">
        <v>0.08</v>
      </c>
      <c r="D32" s="26" t="s">
        <v>45</v>
      </c>
      <c r="E32" s="164">
        <f>SUMIF(J16:J18,"8%",H16:I18)</f>
        <v>0</v>
      </c>
      <c r="F32" s="165"/>
      <c r="G32" s="15" t="s">
        <v>43</v>
      </c>
      <c r="H32" s="164">
        <f>IF(E32="","",ROUNDDOWN(E32*0.08,0))</f>
        <v>0</v>
      </c>
      <c r="I32" s="165"/>
      <c r="J32" s="3" t="s">
        <v>43</v>
      </c>
    </row>
    <row r="33" spans="1:10" ht="20.100000000000001" customHeight="1" x14ac:dyDescent="0.35">
      <c r="A33" s="160"/>
      <c r="B33" s="161"/>
      <c r="C33" s="23" t="s">
        <v>130</v>
      </c>
      <c r="D33" s="26" t="s">
        <v>45</v>
      </c>
      <c r="E33" s="164">
        <f>SUMIF(J15:J18,"非課税",H15:I18)</f>
        <v>0</v>
      </c>
      <c r="F33" s="165"/>
      <c r="G33" s="15" t="s">
        <v>43</v>
      </c>
      <c r="H33" s="164">
        <f>IF(E33="","",ROUNDDOWN(E33*0,0))</f>
        <v>0</v>
      </c>
      <c r="I33" s="165"/>
      <c r="J33" s="3" t="s">
        <v>43</v>
      </c>
    </row>
    <row r="34" spans="1:10" ht="17.100000000000001" customHeight="1" x14ac:dyDescent="0.35">
      <c r="A34" s="162"/>
      <c r="B34" s="163"/>
      <c r="C34" s="166" t="s">
        <v>42</v>
      </c>
      <c r="D34" s="167"/>
      <c r="E34" s="168">
        <f>SUM(E31:F33)</f>
        <v>0</v>
      </c>
      <c r="F34" s="169"/>
      <c r="G34" s="3" t="s">
        <v>43</v>
      </c>
      <c r="H34" s="164">
        <f>SUM(H31:I33)</f>
        <v>0</v>
      </c>
      <c r="I34" s="165"/>
      <c r="J34" s="3" t="s">
        <v>43</v>
      </c>
    </row>
    <row r="35" spans="1:10" ht="5.25" customHeight="1" thickBot="1" x14ac:dyDescent="0.4">
      <c r="A35" s="7"/>
      <c r="B35" s="148"/>
      <c r="C35" s="148"/>
      <c r="D35" s="1"/>
      <c r="E35" s="148"/>
      <c r="F35" s="148"/>
      <c r="G35" s="148"/>
      <c r="H35" s="148"/>
      <c r="I35" s="148"/>
      <c r="J35" s="148"/>
    </row>
    <row r="36" spans="1:10" s="1" customFormat="1" x14ac:dyDescent="0.35">
      <c r="A36" s="149" t="s">
        <v>92</v>
      </c>
      <c r="B36" s="150"/>
      <c r="C36" s="151" t="s">
        <v>93</v>
      </c>
      <c r="D36" s="152"/>
      <c r="E36" s="152"/>
      <c r="F36" s="153"/>
      <c r="G36" s="8"/>
      <c r="H36" s="3"/>
      <c r="I36" s="3"/>
      <c r="J36" s="3"/>
    </row>
    <row r="37" spans="1:10" ht="42" customHeight="1" thickBot="1" x14ac:dyDescent="0.4">
      <c r="A37" s="19" t="s">
        <v>53</v>
      </c>
      <c r="B37" s="102">
        <f>E34</f>
        <v>0</v>
      </c>
      <c r="C37" s="154" t="s">
        <v>54</v>
      </c>
      <c r="D37" s="155"/>
      <c r="E37" s="156">
        <f>SUM(E34+H34)</f>
        <v>0</v>
      </c>
      <c r="F37" s="157"/>
      <c r="G37" s="5"/>
      <c r="H37" s="6"/>
      <c r="I37" s="6"/>
      <c r="J37" s="6"/>
    </row>
  </sheetData>
  <sheetProtection algorithmName="SHA-512" hashValue="O3GjySyj6z2QepfFdMbUzFRt181vsuXGjf0aK9tEQuKbB+5Bw+GJ2sHD/iXvf5wx+oFSg/m7W98xIfIvNP7VKg==" saltValue="bRkpKrlcQlWlaPQG2GwMYA==" spinCount="100000" sheet="1" formatCells="0"/>
  <mergeCells count="61">
    <mergeCell ref="H18:I18"/>
    <mergeCell ref="C27:E27"/>
    <mergeCell ref="E28:E29"/>
    <mergeCell ref="C22:E22"/>
    <mergeCell ref="B20:C20"/>
    <mergeCell ref="H29:J29"/>
    <mergeCell ref="C24:E24"/>
    <mergeCell ref="C21:E21"/>
    <mergeCell ref="B18:D18"/>
    <mergeCell ref="F19:G19"/>
    <mergeCell ref="H19:I19"/>
    <mergeCell ref="H35:J35"/>
    <mergeCell ref="A30:B34"/>
    <mergeCell ref="C30:D30"/>
    <mergeCell ref="E31:F31"/>
    <mergeCell ref="H31:I31"/>
    <mergeCell ref="E32:F32"/>
    <mergeCell ref="H32:I32"/>
    <mergeCell ref="C34:D34"/>
    <mergeCell ref="E34:F34"/>
    <mergeCell ref="H34:I34"/>
    <mergeCell ref="E30:G30"/>
    <mergeCell ref="H30:J30"/>
    <mergeCell ref="H33:I33"/>
    <mergeCell ref="C37:D37"/>
    <mergeCell ref="E37:F37"/>
    <mergeCell ref="A36:B36"/>
    <mergeCell ref="C36:F36"/>
    <mergeCell ref="C25:E25"/>
    <mergeCell ref="C26:E26"/>
    <mergeCell ref="B35:C35"/>
    <mergeCell ref="E35:G35"/>
    <mergeCell ref="E33:F33"/>
    <mergeCell ref="B16:D16"/>
    <mergeCell ref="B17:D17"/>
    <mergeCell ref="H16:I16"/>
    <mergeCell ref="H17:I17"/>
    <mergeCell ref="A12:A13"/>
    <mergeCell ref="B12:G13"/>
    <mergeCell ref="H12:I13"/>
    <mergeCell ref="B15:D15"/>
    <mergeCell ref="H15:I15"/>
    <mergeCell ref="A2:B3"/>
    <mergeCell ref="E3:F3"/>
    <mergeCell ref="G4:J4"/>
    <mergeCell ref="F6:J6"/>
    <mergeCell ref="E2:H2"/>
    <mergeCell ref="A4:B4"/>
    <mergeCell ref="C11:D11"/>
    <mergeCell ref="F11:G11"/>
    <mergeCell ref="H11:I11"/>
    <mergeCell ref="F7:I7"/>
    <mergeCell ref="F8:G8"/>
    <mergeCell ref="H8:I8"/>
    <mergeCell ref="F9:G9"/>
    <mergeCell ref="I9:J9"/>
    <mergeCell ref="E1:F1"/>
    <mergeCell ref="H3:J3"/>
    <mergeCell ref="E4:E5"/>
    <mergeCell ref="F5:J5"/>
    <mergeCell ref="G1:J1"/>
  </mergeCells>
  <phoneticPr fontId="2"/>
  <dataValidations count="6">
    <dataValidation type="list" allowBlank="1" showInputMessage="1" showErrorMessage="1" sqref="J2" xr:uid="{47FA4B00-C8DD-403A-95D7-9F263B025A1F}">
      <formula1>$L$1:$L$2</formula1>
    </dataValidation>
    <dataValidation type="list" allowBlank="1" showInputMessage="1" sqref="A5" xr:uid="{90228740-E6DE-4A8A-9C6A-C5A095450746}">
      <formula1>$L$3:$L$13</formula1>
    </dataValidation>
    <dataValidation type="list" allowBlank="1" showInputMessage="1" sqref="B5" xr:uid="{F5E96C26-8E6F-444E-90E8-9ACBBCBB2406}">
      <formula1>$M$3:$M$14</formula1>
    </dataValidation>
    <dataValidation type="list" allowBlank="1" showInputMessage="1" sqref="J16:J18" xr:uid="{0B978927-8752-480C-9FF0-9C6CA3C1A5C6}">
      <formula1>$M$15:$M$17</formula1>
    </dataValidation>
    <dataValidation type="list" allowBlank="1" showInputMessage="1" sqref="F16:F18" xr:uid="{BC90E629-0BB8-48D3-A179-221F706A29C6}">
      <formula1>$L$16:$L$17</formula1>
    </dataValidation>
    <dataValidation type="decimal" allowBlank="1" showInputMessage="1" showErrorMessage="1" error="整数のみ。小数は入力できません。" sqref="C23" xr:uid="{12889AF7-25D0-4FC9-9C8C-48C05702EE09}">
      <formula1>0</formula1>
      <formula2>100</formula2>
    </dataValidation>
  </dataValidations>
  <printOptions horizontalCentered="1"/>
  <pageMargins left="0.51181102362204722" right="0.11811023622047245" top="0.35433070866141736" bottom="0" header="0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3FE1-3012-494A-BB47-A3DEED176E89}">
  <sheetPr>
    <tabColor theme="5" tint="0.79998168889431442"/>
    <pageSetUpPr fitToPage="1"/>
  </sheetPr>
  <dimension ref="A1:N50"/>
  <sheetViews>
    <sheetView showZeros="0" topLeftCell="A16" workbookViewId="0">
      <selection activeCell="H43" sqref="H43:I43"/>
    </sheetView>
  </sheetViews>
  <sheetFormatPr defaultRowHeight="16.5" x14ac:dyDescent="0.35"/>
  <cols>
    <col min="1" max="1" width="10.42578125" style="74" customWidth="1"/>
    <col min="2" max="2" width="20" style="74" customWidth="1"/>
    <col min="3" max="3" width="6.5703125" style="74" customWidth="1"/>
    <col min="4" max="4" width="4.5703125" style="74" customWidth="1"/>
    <col min="5" max="5" width="13.5703125" style="74" customWidth="1"/>
    <col min="6" max="10" width="8.7109375" style="74" customWidth="1"/>
    <col min="11" max="11" width="9.140625" style="74"/>
    <col min="12" max="12" width="11.28515625" style="75" hidden="1" customWidth="1"/>
    <col min="13" max="13" width="7.42578125" style="75" hidden="1" customWidth="1"/>
    <col min="14" max="15" width="0" style="74" hidden="1" customWidth="1"/>
    <col min="16" max="16384" width="9.140625" style="74"/>
  </cols>
  <sheetData>
    <row r="1" spans="1:13" ht="17.25" thickBot="1" x14ac:dyDescent="0.4">
      <c r="A1" s="108" t="s">
        <v>62</v>
      </c>
      <c r="B1" s="145" t="s">
        <v>136</v>
      </c>
      <c r="E1" s="356" t="s">
        <v>50</v>
      </c>
      <c r="F1" s="357"/>
      <c r="G1" s="358">
        <f>'指定請求書（貴社控）'!G1:J1</f>
        <v>0</v>
      </c>
      <c r="H1" s="359"/>
      <c r="I1" s="359"/>
      <c r="J1" s="360"/>
    </row>
    <row r="2" spans="1:13" ht="17.25" thickBot="1" x14ac:dyDescent="0.4">
      <c r="A2" s="361" t="s">
        <v>94</v>
      </c>
      <c r="B2" s="361"/>
      <c r="E2" s="362" t="s">
        <v>49</v>
      </c>
      <c r="F2" s="362"/>
      <c r="G2" s="362"/>
      <c r="H2" s="362"/>
      <c r="I2" s="74" t="s">
        <v>48</v>
      </c>
      <c r="J2" s="109">
        <f>'指定請求書（貴社控）'!J2</f>
        <v>0</v>
      </c>
      <c r="L2" s="77" t="s">
        <v>64</v>
      </c>
    </row>
    <row r="3" spans="1:13" ht="20.25" thickBot="1" x14ac:dyDescent="0.4">
      <c r="A3" s="361"/>
      <c r="B3" s="361"/>
      <c r="E3" s="363" t="s">
        <v>0</v>
      </c>
      <c r="F3" s="364"/>
      <c r="G3" s="78" t="s">
        <v>91</v>
      </c>
      <c r="H3" s="365" t="str">
        <f>'指定請求書（貴社控）'!H3:J3&amp;""</f>
        <v/>
      </c>
      <c r="I3" s="365"/>
      <c r="J3" s="366"/>
      <c r="L3" s="75" t="s">
        <v>65</v>
      </c>
      <c r="M3" s="75" t="s">
        <v>76</v>
      </c>
    </row>
    <row r="4" spans="1:13" x14ac:dyDescent="0.35">
      <c r="A4" s="382" t="s">
        <v>134</v>
      </c>
      <c r="B4" s="382"/>
      <c r="E4" s="335" t="s">
        <v>35</v>
      </c>
      <c r="F4" s="110" t="s">
        <v>36</v>
      </c>
      <c r="G4" s="337" t="str">
        <f>'指定請求書（貴社控）'!G4:J4&amp;""</f>
        <v/>
      </c>
      <c r="H4" s="338"/>
      <c r="I4" s="338"/>
      <c r="J4" s="339"/>
      <c r="L4" s="75" t="s">
        <v>66</v>
      </c>
      <c r="M4" s="75" t="s">
        <v>77</v>
      </c>
    </row>
    <row r="5" spans="1:13" ht="24" x14ac:dyDescent="0.35">
      <c r="A5" s="111" t="str">
        <f>'指定請求書（貴社控）'!A5&amp;""</f>
        <v/>
      </c>
      <c r="B5" s="112" t="str">
        <f>'指定請求書（貴社控）'!B5&amp;""</f>
        <v/>
      </c>
      <c r="C5" s="81"/>
      <c r="D5" s="82"/>
      <c r="E5" s="336"/>
      <c r="F5" s="340" t="str">
        <f>'指定請求書（貴社控）'!F5:J5&amp;""</f>
        <v/>
      </c>
      <c r="G5" s="341"/>
      <c r="H5" s="341"/>
      <c r="I5" s="341"/>
      <c r="J5" s="342"/>
      <c r="L5" s="75" t="s">
        <v>67</v>
      </c>
      <c r="M5" s="75" t="s">
        <v>78</v>
      </c>
    </row>
    <row r="6" spans="1:13" ht="24" x14ac:dyDescent="0.35">
      <c r="A6" s="81"/>
      <c r="B6" s="81"/>
      <c r="C6" s="81"/>
      <c r="D6" s="82"/>
      <c r="E6" s="113" t="s">
        <v>34</v>
      </c>
      <c r="F6" s="343" t="str">
        <f>'指定請求書（貴社控）'!F6:J6&amp;""</f>
        <v/>
      </c>
      <c r="G6" s="344"/>
      <c r="H6" s="344"/>
      <c r="I6" s="344"/>
      <c r="J6" s="345"/>
      <c r="L6" s="75" t="s">
        <v>68</v>
      </c>
      <c r="M6" s="75" t="s">
        <v>79</v>
      </c>
    </row>
    <row r="7" spans="1:13" x14ac:dyDescent="0.35">
      <c r="E7" s="113" t="s">
        <v>33</v>
      </c>
      <c r="F7" s="343" t="str">
        <f>'指定請求書（貴社控）'!F7:I7&amp;""</f>
        <v/>
      </c>
      <c r="G7" s="344"/>
      <c r="H7" s="344"/>
      <c r="I7" s="344"/>
      <c r="J7" s="114" t="s">
        <v>23</v>
      </c>
      <c r="L7" s="75" t="s">
        <v>69</v>
      </c>
      <c r="M7" s="75" t="s">
        <v>80</v>
      </c>
    </row>
    <row r="8" spans="1:13" ht="17.25" thickBot="1" x14ac:dyDescent="0.4">
      <c r="E8" s="115" t="s">
        <v>32</v>
      </c>
      <c r="F8" s="346" t="str">
        <f>'指定請求書（貴社控）'!F8:G8&amp;""</f>
        <v/>
      </c>
      <c r="G8" s="347"/>
      <c r="H8" s="346" t="str">
        <f>'指定請求書（貴社控）'!H8:I8&amp;""</f>
        <v/>
      </c>
      <c r="I8" s="347"/>
      <c r="J8" s="116"/>
      <c r="L8" s="75" t="s">
        <v>70</v>
      </c>
      <c r="M8" s="75" t="s">
        <v>81</v>
      </c>
    </row>
    <row r="9" spans="1:13" ht="24.75" customHeight="1" thickBot="1" x14ac:dyDescent="0.4">
      <c r="A9" s="74" t="s">
        <v>2</v>
      </c>
      <c r="E9" s="83" t="s">
        <v>10</v>
      </c>
      <c r="F9" s="348" t="str">
        <f>'指定請求書（貴社控）'!F9:G9&amp;""</f>
        <v/>
      </c>
      <c r="G9" s="349"/>
      <c r="H9" s="84" t="s">
        <v>1</v>
      </c>
      <c r="I9" s="350" t="str">
        <f>'指定請求書（貴社控）'!I9:J9&amp;""</f>
        <v/>
      </c>
      <c r="J9" s="351"/>
      <c r="L9" s="75" t="s">
        <v>71</v>
      </c>
      <c r="M9" s="75" t="s">
        <v>82</v>
      </c>
    </row>
    <row r="10" spans="1:13" ht="9" customHeight="1" x14ac:dyDescent="0.35">
      <c r="L10" s="75" t="s">
        <v>72</v>
      </c>
      <c r="M10" s="75" t="s">
        <v>83</v>
      </c>
    </row>
    <row r="11" spans="1:13" ht="24.95" customHeight="1" thickBot="1" x14ac:dyDescent="0.4">
      <c r="A11" s="117"/>
      <c r="B11" s="118" t="s">
        <v>24</v>
      </c>
      <c r="C11" s="352"/>
      <c r="D11" s="353"/>
      <c r="E11" s="85" t="s">
        <v>25</v>
      </c>
      <c r="F11" s="354" t="str">
        <f>'指定請求書（貴社控）'!F11:G11&amp;""</f>
        <v/>
      </c>
      <c r="G11" s="308"/>
      <c r="H11" s="355"/>
      <c r="I11" s="309"/>
      <c r="L11" s="75" t="s">
        <v>73</v>
      </c>
      <c r="M11" s="75" t="s">
        <v>84</v>
      </c>
    </row>
    <row r="12" spans="1:13" x14ac:dyDescent="0.35">
      <c r="A12" s="327" t="s">
        <v>3</v>
      </c>
      <c r="B12" s="329" t="str">
        <f>'指定請求書（貴社控）'!B12:G13&amp;""</f>
        <v/>
      </c>
      <c r="C12" s="329"/>
      <c r="D12" s="329"/>
      <c r="E12" s="329"/>
      <c r="F12" s="329"/>
      <c r="G12" s="330"/>
      <c r="H12" s="310"/>
      <c r="I12" s="309"/>
      <c r="L12" s="75" t="s">
        <v>74</v>
      </c>
      <c r="M12" s="75" t="s">
        <v>85</v>
      </c>
    </row>
    <row r="13" spans="1:13" ht="17.25" thickBot="1" x14ac:dyDescent="0.4">
      <c r="A13" s="328"/>
      <c r="B13" s="331"/>
      <c r="C13" s="331"/>
      <c r="D13" s="331"/>
      <c r="E13" s="331"/>
      <c r="F13" s="331"/>
      <c r="G13" s="332"/>
      <c r="H13" s="310"/>
      <c r="I13" s="309"/>
      <c r="L13" s="75" t="s">
        <v>75</v>
      </c>
      <c r="M13" s="75" t="s">
        <v>86</v>
      </c>
    </row>
    <row r="14" spans="1:13" ht="24.95" customHeight="1" x14ac:dyDescent="0.35">
      <c r="A14" s="74" t="s">
        <v>89</v>
      </c>
      <c r="M14" s="75" t="s">
        <v>87</v>
      </c>
    </row>
    <row r="15" spans="1:13" x14ac:dyDescent="0.35">
      <c r="A15" s="86" t="s">
        <v>29</v>
      </c>
      <c r="B15" s="312" t="s">
        <v>4</v>
      </c>
      <c r="C15" s="324"/>
      <c r="D15" s="279"/>
      <c r="E15" s="87" t="s">
        <v>38</v>
      </c>
      <c r="F15" s="86" t="s">
        <v>39</v>
      </c>
      <c r="G15" s="86" t="s">
        <v>40</v>
      </c>
      <c r="H15" s="324" t="s">
        <v>41</v>
      </c>
      <c r="I15" s="279"/>
      <c r="J15" s="86" t="s">
        <v>37</v>
      </c>
      <c r="M15" s="89">
        <v>0.1</v>
      </c>
    </row>
    <row r="16" spans="1:13" ht="20.100000000000001" customHeight="1" x14ac:dyDescent="0.35">
      <c r="A16" s="147">
        <f>'指定請求書（貴社控）'!A16</f>
        <v>0</v>
      </c>
      <c r="B16" s="312" t="str">
        <f>'指定請求書（貴社控）'!B16:D16&amp;""</f>
        <v/>
      </c>
      <c r="C16" s="324"/>
      <c r="D16" s="279"/>
      <c r="E16" s="119">
        <f>'指定請求書（貴社控）'!E16</f>
        <v>0</v>
      </c>
      <c r="F16" s="120">
        <f>'指定請求書（貴社控）'!F16</f>
        <v>0</v>
      </c>
      <c r="G16" s="120">
        <f>'指定請求書（貴社控）'!G16</f>
        <v>0</v>
      </c>
      <c r="H16" s="175">
        <f>'指定請求書（貴社控）'!H16:I16</f>
        <v>0</v>
      </c>
      <c r="I16" s="176"/>
      <c r="J16" s="91">
        <f>'指定請求書（貴社控）'!J16</f>
        <v>0</v>
      </c>
      <c r="M16" s="89">
        <v>0.08</v>
      </c>
    </row>
    <row r="17" spans="1:13" ht="20.100000000000001" customHeight="1" x14ac:dyDescent="0.35">
      <c r="A17" s="147">
        <f>'指定請求書（貴社控）'!A17</f>
        <v>0</v>
      </c>
      <c r="B17" s="312" t="str">
        <f>'指定請求書（貴社控）'!B17:D17&amp;""</f>
        <v/>
      </c>
      <c r="C17" s="324"/>
      <c r="D17" s="279"/>
      <c r="E17" s="119">
        <f>'指定請求書（貴社控）'!E17</f>
        <v>0</v>
      </c>
      <c r="F17" s="120">
        <f>'指定請求書（貴社控）'!F17</f>
        <v>0</v>
      </c>
      <c r="G17" s="120">
        <f>'指定請求書（貴社控）'!G17</f>
        <v>0</v>
      </c>
      <c r="H17" s="333">
        <f>'指定請求書（貴社控）'!H17:I17</f>
        <v>0</v>
      </c>
      <c r="I17" s="334"/>
      <c r="J17" s="91">
        <f>'指定請求書（貴社控）'!J17</f>
        <v>0</v>
      </c>
      <c r="M17" s="75" t="s">
        <v>130</v>
      </c>
    </row>
    <row r="18" spans="1:13" ht="20.100000000000001" customHeight="1" thickBot="1" x14ac:dyDescent="0.4">
      <c r="A18" s="147">
        <f>'指定請求書（貴社控）'!A18</f>
        <v>0</v>
      </c>
      <c r="B18" s="312" t="str">
        <f>'指定請求書（貴社控）'!B18:D18&amp;""</f>
        <v/>
      </c>
      <c r="C18" s="324"/>
      <c r="D18" s="279"/>
      <c r="E18" s="119">
        <f>'指定請求書（貴社控）'!E18</f>
        <v>0</v>
      </c>
      <c r="F18" s="120">
        <f>'指定請求書（貴社控）'!F18</f>
        <v>0</v>
      </c>
      <c r="G18" s="120">
        <f>'指定請求書（貴社控）'!G18</f>
        <v>0</v>
      </c>
      <c r="H18" s="325">
        <f>'指定請求書（貴社控）'!H18:I18</f>
        <v>0</v>
      </c>
      <c r="I18" s="326"/>
      <c r="J18" s="91">
        <f>'指定請求書（貴社控）'!J18</f>
        <v>0</v>
      </c>
    </row>
    <row r="19" spans="1:13" ht="24.95" customHeight="1" thickBot="1" x14ac:dyDescent="0.4">
      <c r="A19" s="74" t="s">
        <v>88</v>
      </c>
      <c r="B19" s="282"/>
      <c r="C19" s="282"/>
      <c r="D19" s="75"/>
      <c r="E19" s="100"/>
      <c r="F19" s="317" t="s">
        <v>99</v>
      </c>
      <c r="G19" s="317"/>
      <c r="H19" s="189">
        <f>'指定請求書（貴社控）'!H19:I19</f>
        <v>0</v>
      </c>
      <c r="I19" s="190"/>
      <c r="J19" s="121"/>
    </row>
    <row r="20" spans="1:13" ht="21.95" customHeight="1" thickBot="1" x14ac:dyDescent="0.4">
      <c r="A20" s="90" t="s">
        <v>13</v>
      </c>
      <c r="B20" s="275" t="str">
        <f>'指定請求書（貴社控）'!B20:C20&amp;""</f>
        <v>―</v>
      </c>
      <c r="C20" s="276"/>
      <c r="D20" s="122" t="s">
        <v>98</v>
      </c>
      <c r="E20" s="98">
        <f>'指定請求書（貴社控）'!E20</f>
        <v>0.1</v>
      </c>
      <c r="F20" s="320" t="s">
        <v>131</v>
      </c>
      <c r="G20" s="321"/>
      <c r="H20" s="322" t="s">
        <v>100</v>
      </c>
      <c r="I20" s="323"/>
    </row>
    <row r="21" spans="1:13" x14ac:dyDescent="0.35">
      <c r="A21" s="92"/>
      <c r="B21" s="93" t="s">
        <v>4</v>
      </c>
      <c r="C21" s="277" t="s">
        <v>47</v>
      </c>
      <c r="D21" s="278"/>
      <c r="E21" s="279"/>
      <c r="F21" s="280"/>
      <c r="G21" s="281"/>
      <c r="H21" s="282"/>
      <c r="I21" s="282"/>
      <c r="J21" s="282"/>
    </row>
    <row r="22" spans="1:13" ht="24.95" customHeight="1" x14ac:dyDescent="0.35">
      <c r="A22" s="86" t="s">
        <v>15</v>
      </c>
      <c r="B22" s="86" t="s">
        <v>8</v>
      </c>
      <c r="C22" s="283">
        <f>'指定請求書（貴社控）'!C22</f>
        <v>0</v>
      </c>
      <c r="D22" s="284"/>
      <c r="E22" s="285"/>
      <c r="F22" s="318"/>
      <c r="G22" s="319"/>
      <c r="H22" s="274"/>
      <c r="I22" s="274"/>
      <c r="J22" s="274"/>
    </row>
    <row r="23" spans="1:13" ht="24.95" customHeight="1" x14ac:dyDescent="0.35">
      <c r="A23" s="86" t="s">
        <v>16</v>
      </c>
      <c r="B23" s="86" t="s">
        <v>5</v>
      </c>
      <c r="C23" s="123" t="str">
        <f>'指定請求書（貴社控）'!C23&amp;""</f>
        <v/>
      </c>
      <c r="D23" s="124" t="s">
        <v>26</v>
      </c>
      <c r="E23" s="125" t="str">
        <f>'指定請求書（貴社控）'!E23</f>
        <v/>
      </c>
      <c r="F23" s="273"/>
      <c r="G23" s="274"/>
      <c r="H23" s="274"/>
      <c r="I23" s="274"/>
      <c r="J23" s="274"/>
    </row>
    <row r="24" spans="1:13" ht="24.95" customHeight="1" x14ac:dyDescent="0.35">
      <c r="A24" s="86" t="s">
        <v>17</v>
      </c>
      <c r="B24" s="86" t="s">
        <v>31</v>
      </c>
      <c r="C24" s="283" t="str">
        <f>'指定請求書（貴社控）'!C24:E24</f>
        <v/>
      </c>
      <c r="D24" s="284"/>
      <c r="E24" s="285"/>
      <c r="F24" s="273"/>
      <c r="G24" s="274"/>
      <c r="H24" s="274"/>
      <c r="I24" s="274"/>
      <c r="J24" s="274"/>
    </row>
    <row r="25" spans="1:13" ht="24.95" customHeight="1" thickBot="1" x14ac:dyDescent="0.4">
      <c r="A25" s="86" t="s">
        <v>18</v>
      </c>
      <c r="B25" s="86" t="s">
        <v>6</v>
      </c>
      <c r="C25" s="270">
        <f>'指定請求書（貴社控）'!C25:E25</f>
        <v>0</v>
      </c>
      <c r="D25" s="271"/>
      <c r="E25" s="272"/>
      <c r="F25" s="273"/>
      <c r="G25" s="274"/>
      <c r="H25" s="274"/>
      <c r="I25" s="274"/>
      <c r="J25" s="274"/>
    </row>
    <row r="26" spans="1:13" ht="24.95" customHeight="1" thickBot="1" x14ac:dyDescent="0.4">
      <c r="A26" s="86" t="s">
        <v>19</v>
      </c>
      <c r="B26" s="87" t="s">
        <v>7</v>
      </c>
      <c r="C26" s="286" t="str">
        <f>'指定請求書（貴社控）'!C26:E26</f>
        <v/>
      </c>
      <c r="D26" s="287"/>
      <c r="E26" s="288"/>
      <c r="F26" s="289"/>
      <c r="G26" s="290"/>
      <c r="H26" s="290"/>
      <c r="I26" s="290"/>
      <c r="J26" s="290"/>
    </row>
    <row r="27" spans="1:13" ht="24.95" customHeight="1" x14ac:dyDescent="0.35">
      <c r="A27" s="86" t="s">
        <v>20</v>
      </c>
      <c r="B27" s="86" t="s">
        <v>30</v>
      </c>
      <c r="C27" s="291" t="str">
        <f>'指定請求書（貴社控）'!C27:E27</f>
        <v/>
      </c>
      <c r="D27" s="292"/>
      <c r="E27" s="293"/>
      <c r="F27" s="273"/>
      <c r="G27" s="274"/>
      <c r="H27" s="274"/>
      <c r="I27" s="274"/>
      <c r="J27" s="274"/>
    </row>
    <row r="28" spans="1:13" ht="24.95" customHeight="1" x14ac:dyDescent="0.35">
      <c r="B28" s="126" t="s">
        <v>14</v>
      </c>
      <c r="C28" s="302" t="s">
        <v>101</v>
      </c>
      <c r="D28" s="303"/>
      <c r="E28" s="304"/>
      <c r="F28" s="305"/>
      <c r="G28" s="282"/>
      <c r="H28" s="301"/>
      <c r="I28" s="301"/>
      <c r="J28" s="301"/>
    </row>
    <row r="29" spans="1:13" ht="24.95" customHeight="1" x14ac:dyDescent="0.35">
      <c r="A29" s="97" t="s">
        <v>21</v>
      </c>
      <c r="E29" s="127"/>
    </row>
    <row r="30" spans="1:13" ht="18" customHeight="1" x14ac:dyDescent="0.35">
      <c r="A30" s="307" t="s">
        <v>44</v>
      </c>
      <c r="B30" s="308"/>
      <c r="C30" s="312" t="s">
        <v>37</v>
      </c>
      <c r="D30" s="279"/>
      <c r="E30" s="313" t="s">
        <v>41</v>
      </c>
      <c r="F30" s="314"/>
      <c r="G30" s="315"/>
      <c r="H30" s="316" t="s">
        <v>46</v>
      </c>
      <c r="I30" s="314"/>
      <c r="J30" s="315"/>
    </row>
    <row r="31" spans="1:13" ht="18" customHeight="1" x14ac:dyDescent="0.35">
      <c r="A31" s="309"/>
      <c r="B31" s="310"/>
      <c r="C31" s="98">
        <v>0.1</v>
      </c>
      <c r="D31" s="99" t="s">
        <v>45</v>
      </c>
      <c r="E31" s="164">
        <f>'指定請求書（貴社控）'!E31:F31</f>
        <v>0</v>
      </c>
      <c r="F31" s="165"/>
      <c r="G31" s="88" t="s">
        <v>43</v>
      </c>
      <c r="H31" s="164">
        <f>'指定請求書（貴社控）'!H31:I31</f>
        <v>0</v>
      </c>
      <c r="I31" s="165"/>
      <c r="J31" s="86" t="s">
        <v>43</v>
      </c>
    </row>
    <row r="32" spans="1:13" ht="18" customHeight="1" x14ac:dyDescent="0.35">
      <c r="A32" s="309"/>
      <c r="B32" s="310"/>
      <c r="C32" s="98">
        <v>0.08</v>
      </c>
      <c r="D32" s="99" t="s">
        <v>45</v>
      </c>
      <c r="E32" s="164">
        <f>'指定請求書（貴社控）'!E32:F32</f>
        <v>0</v>
      </c>
      <c r="F32" s="165"/>
      <c r="G32" s="85" t="s">
        <v>43</v>
      </c>
      <c r="H32" s="164">
        <f>'指定請求書（貴社控）'!H32:I32</f>
        <v>0</v>
      </c>
      <c r="I32" s="165"/>
      <c r="J32" s="86" t="s">
        <v>43</v>
      </c>
    </row>
    <row r="33" spans="1:14" ht="18" customHeight="1" x14ac:dyDescent="0.35">
      <c r="A33" s="309"/>
      <c r="B33" s="310"/>
      <c r="C33" s="128" t="s">
        <v>130</v>
      </c>
      <c r="D33" s="99" t="s">
        <v>45</v>
      </c>
      <c r="E33" s="164">
        <f>'指定請求書（貴社控）'!E33:F33</f>
        <v>0</v>
      </c>
      <c r="F33" s="165"/>
      <c r="G33" s="85" t="s">
        <v>43</v>
      </c>
      <c r="H33" s="164">
        <f>'指定請求書（貴社控）'!H33:I33</f>
        <v>0</v>
      </c>
      <c r="I33" s="165"/>
      <c r="J33" s="86" t="s">
        <v>43</v>
      </c>
    </row>
    <row r="34" spans="1:14" ht="18" customHeight="1" x14ac:dyDescent="0.35">
      <c r="A34" s="277"/>
      <c r="B34" s="311"/>
      <c r="C34" s="312" t="s">
        <v>42</v>
      </c>
      <c r="D34" s="279"/>
      <c r="E34" s="164">
        <f>'指定請求書（貴社控）'!E34:F34</f>
        <v>0</v>
      </c>
      <c r="F34" s="165"/>
      <c r="G34" s="86" t="s">
        <v>43</v>
      </c>
      <c r="H34" s="164">
        <f>'指定請求書（貴社控）'!H34:I34</f>
        <v>0</v>
      </c>
      <c r="I34" s="165"/>
      <c r="J34" s="86" t="s">
        <v>43</v>
      </c>
    </row>
    <row r="35" spans="1:14" ht="5.25" customHeight="1" thickBot="1" x14ac:dyDescent="0.4">
      <c r="A35" s="100"/>
      <c r="B35" s="282"/>
      <c r="C35" s="282"/>
      <c r="D35" s="75"/>
      <c r="E35" s="282"/>
      <c r="F35" s="282"/>
      <c r="G35" s="282"/>
      <c r="H35" s="282"/>
      <c r="I35" s="282"/>
      <c r="J35" s="282"/>
    </row>
    <row r="36" spans="1:14" s="75" customFormat="1" x14ac:dyDescent="0.35">
      <c r="A36" s="368" t="s">
        <v>92</v>
      </c>
      <c r="B36" s="369"/>
      <c r="C36" s="350" t="s">
        <v>93</v>
      </c>
      <c r="D36" s="369"/>
      <c r="E36" s="369"/>
      <c r="F36" s="370"/>
    </row>
    <row r="37" spans="1:14" ht="30" customHeight="1" thickBot="1" x14ac:dyDescent="0.4">
      <c r="A37" s="129" t="s">
        <v>53</v>
      </c>
      <c r="B37" s="130">
        <f>E34</f>
        <v>0</v>
      </c>
      <c r="C37" s="376" t="s">
        <v>54</v>
      </c>
      <c r="D37" s="377"/>
      <c r="E37" s="378">
        <f>SUM(E34+H34)</f>
        <v>0</v>
      </c>
      <c r="F37" s="379"/>
    </row>
    <row r="38" spans="1:14" ht="10.5" customHeight="1" thickBot="1" x14ac:dyDescent="0.4">
      <c r="A38" s="95"/>
      <c r="B38" s="96"/>
      <c r="C38" s="96"/>
      <c r="D38" s="96"/>
      <c r="E38" s="374" t="s">
        <v>103</v>
      </c>
      <c r="F38" s="96"/>
      <c r="G38" s="96"/>
      <c r="H38" s="96"/>
      <c r="I38" s="96"/>
      <c r="J38" s="96"/>
    </row>
    <row r="39" spans="1:14" ht="20.25" customHeight="1" x14ac:dyDescent="0.35">
      <c r="A39" s="100"/>
      <c r="B39" s="75"/>
      <c r="C39" s="75"/>
      <c r="D39" s="75"/>
      <c r="E39" s="282"/>
      <c r="F39" s="75"/>
      <c r="G39" s="75"/>
      <c r="H39" s="306" t="s">
        <v>95</v>
      </c>
      <c r="I39" s="306"/>
      <c r="J39" s="306"/>
    </row>
    <row r="40" spans="1:14" ht="24.95" customHeight="1" x14ac:dyDescent="0.35">
      <c r="A40" s="131" t="s">
        <v>9</v>
      </c>
      <c r="B40" s="371"/>
      <c r="C40" s="372"/>
      <c r="D40" s="372"/>
      <c r="E40" s="372"/>
      <c r="F40" s="372"/>
      <c r="G40" s="372"/>
      <c r="H40" s="372"/>
      <c r="I40" s="372"/>
      <c r="J40" s="373"/>
    </row>
    <row r="41" spans="1:14" ht="5.25" customHeight="1" x14ac:dyDescent="0.35"/>
    <row r="42" spans="1:14" ht="20.100000000000001" customHeight="1" x14ac:dyDescent="0.35">
      <c r="A42" s="385" t="s">
        <v>102</v>
      </c>
      <c r="B42" s="385"/>
      <c r="C42" s="385" t="s">
        <v>37</v>
      </c>
      <c r="D42" s="385"/>
      <c r="E42" s="375" t="s">
        <v>41</v>
      </c>
      <c r="F42" s="375"/>
      <c r="G42" s="375"/>
      <c r="H42" s="375" t="s">
        <v>46</v>
      </c>
      <c r="I42" s="375"/>
      <c r="J42" s="375"/>
    </row>
    <row r="43" spans="1:14" ht="20.100000000000001" customHeight="1" x14ac:dyDescent="0.35">
      <c r="A43" s="385"/>
      <c r="B43" s="385"/>
      <c r="C43" s="133">
        <v>0.1</v>
      </c>
      <c r="D43" s="134" t="s">
        <v>45</v>
      </c>
      <c r="E43" s="367">
        <f>'指定請求書（貴社控）'!E47:F47</f>
        <v>0</v>
      </c>
      <c r="F43" s="367"/>
      <c r="G43" s="132" t="s">
        <v>43</v>
      </c>
      <c r="H43" s="367">
        <f>IF(E43="","",ROUNDDOWN(E43*0.1,0))</f>
        <v>0</v>
      </c>
      <c r="I43" s="367"/>
      <c r="J43" s="132" t="s">
        <v>43</v>
      </c>
    </row>
    <row r="44" spans="1:14" ht="20.100000000000001" customHeight="1" x14ac:dyDescent="0.35">
      <c r="A44" s="385"/>
      <c r="B44" s="385"/>
      <c r="C44" s="135">
        <v>0.08</v>
      </c>
      <c r="D44" s="136" t="s">
        <v>45</v>
      </c>
      <c r="E44" s="367">
        <f>'指定請求書（貴社控）'!E48:F48</f>
        <v>0</v>
      </c>
      <c r="F44" s="367"/>
      <c r="G44" s="137" t="s">
        <v>43</v>
      </c>
      <c r="H44" s="380">
        <f>IF(E44="","",ROUNDDOWN(E44*0.08,0))</f>
        <v>0</v>
      </c>
      <c r="I44" s="380"/>
      <c r="J44" s="137" t="s">
        <v>43</v>
      </c>
    </row>
    <row r="45" spans="1:14" ht="18" customHeight="1" x14ac:dyDescent="0.35">
      <c r="A45" s="385"/>
      <c r="B45" s="386"/>
      <c r="C45" s="138" t="s">
        <v>130</v>
      </c>
      <c r="D45" s="134" t="s">
        <v>45</v>
      </c>
      <c r="E45" s="367">
        <f>'指定請求書（貴社控）'!E49:F49</f>
        <v>0</v>
      </c>
      <c r="F45" s="367"/>
      <c r="G45" s="132" t="s">
        <v>43</v>
      </c>
      <c r="H45" s="367">
        <f>IF(E45="","",ROUNDDOWN(E45*0,0))</f>
        <v>0</v>
      </c>
      <c r="I45" s="367"/>
      <c r="J45" s="132" t="s">
        <v>43</v>
      </c>
    </row>
    <row r="46" spans="1:14" ht="20.100000000000001" customHeight="1" x14ac:dyDescent="0.35">
      <c r="A46" s="385"/>
      <c r="B46" s="385"/>
      <c r="C46" s="383" t="s">
        <v>42</v>
      </c>
      <c r="D46" s="383"/>
      <c r="E46" s="384" t="s">
        <v>104</v>
      </c>
      <c r="F46" s="384"/>
      <c r="G46" s="139" t="s">
        <v>43</v>
      </c>
      <c r="H46" s="381" t="s">
        <v>106</v>
      </c>
      <c r="I46" s="381"/>
      <c r="J46" s="139" t="s">
        <v>43</v>
      </c>
    </row>
    <row r="47" spans="1:14" ht="5.25" customHeight="1" thickBot="1" x14ac:dyDescent="0.4"/>
    <row r="48" spans="1:14" s="75" customFormat="1" x14ac:dyDescent="0.35">
      <c r="A48" s="298" t="s">
        <v>22</v>
      </c>
      <c r="B48" s="299"/>
      <c r="C48" s="299" t="s">
        <v>27</v>
      </c>
      <c r="D48" s="299"/>
      <c r="E48" s="299"/>
      <c r="F48" s="300"/>
      <c r="G48" s="140" t="s">
        <v>11</v>
      </c>
      <c r="H48" s="86" t="s">
        <v>12</v>
      </c>
      <c r="I48" s="86"/>
      <c r="J48" s="86" t="s">
        <v>1</v>
      </c>
      <c r="K48" s="74"/>
      <c r="N48" s="74"/>
    </row>
    <row r="49" spans="1:10" ht="42" customHeight="1" thickBot="1" x14ac:dyDescent="0.4">
      <c r="A49" s="101" t="s">
        <v>104</v>
      </c>
      <c r="B49" s="141"/>
      <c r="C49" s="294" t="s">
        <v>105</v>
      </c>
      <c r="D49" s="295"/>
      <c r="E49" s="296"/>
      <c r="F49" s="297"/>
      <c r="G49" s="142"/>
      <c r="H49" s="103"/>
      <c r="I49" s="103"/>
      <c r="J49" s="103"/>
    </row>
    <row r="50" spans="1:10" x14ac:dyDescent="0.35">
      <c r="E50" s="143"/>
    </row>
  </sheetData>
  <sheetProtection algorithmName="SHA-512" hashValue="9yxFApqqw+VuQyGlJhBeWCH2HOy33OKgJcULe59+OLl3hcDhqAuwJj7n2gKZTwYbQKMsbUiEYa2pvWRQhLCbjQ==" saltValue="ogoYJI2nffVBdLdRnKrv1g==" spinCount="100000" sheet="1" formatCells="0"/>
  <mergeCells count="99">
    <mergeCell ref="H46:I46"/>
    <mergeCell ref="A4:B4"/>
    <mergeCell ref="C46:D46"/>
    <mergeCell ref="C34:D34"/>
    <mergeCell ref="E34:F34"/>
    <mergeCell ref="E46:F46"/>
    <mergeCell ref="A42:B46"/>
    <mergeCell ref="C42:D42"/>
    <mergeCell ref="E42:G42"/>
    <mergeCell ref="E43:F43"/>
    <mergeCell ref="E44:F44"/>
    <mergeCell ref="H34:I34"/>
    <mergeCell ref="B35:C35"/>
    <mergeCell ref="E35:G35"/>
    <mergeCell ref="H35:J35"/>
    <mergeCell ref="E45:F45"/>
    <mergeCell ref="H45:I45"/>
    <mergeCell ref="A36:B36"/>
    <mergeCell ref="C36:F36"/>
    <mergeCell ref="B40:J40"/>
    <mergeCell ref="E38:E39"/>
    <mergeCell ref="H42:J42"/>
    <mergeCell ref="C37:D37"/>
    <mergeCell ref="E37:F37"/>
    <mergeCell ref="H43:I43"/>
    <mergeCell ref="H44:I44"/>
    <mergeCell ref="E1:F1"/>
    <mergeCell ref="G1:J1"/>
    <mergeCell ref="A2:B3"/>
    <mergeCell ref="E2:H2"/>
    <mergeCell ref="E3:F3"/>
    <mergeCell ref="H3:J3"/>
    <mergeCell ref="F8:G8"/>
    <mergeCell ref="H8:I8"/>
    <mergeCell ref="F9:G9"/>
    <mergeCell ref="I9:J9"/>
    <mergeCell ref="C11:D11"/>
    <mergeCell ref="F11:G11"/>
    <mergeCell ref="H11:I11"/>
    <mergeCell ref="E4:E5"/>
    <mergeCell ref="G4:J4"/>
    <mergeCell ref="F5:J5"/>
    <mergeCell ref="F6:J6"/>
    <mergeCell ref="F7:I7"/>
    <mergeCell ref="B18:D18"/>
    <mergeCell ref="H18:I18"/>
    <mergeCell ref="A12:A13"/>
    <mergeCell ref="B12:G13"/>
    <mergeCell ref="H12:I13"/>
    <mergeCell ref="B15:D15"/>
    <mergeCell ref="B16:D16"/>
    <mergeCell ref="H15:I15"/>
    <mergeCell ref="H16:I16"/>
    <mergeCell ref="B17:D17"/>
    <mergeCell ref="H17:I17"/>
    <mergeCell ref="F19:G19"/>
    <mergeCell ref="H19:I19"/>
    <mergeCell ref="B19:C19"/>
    <mergeCell ref="C22:E22"/>
    <mergeCell ref="F22:G22"/>
    <mergeCell ref="H22:J22"/>
    <mergeCell ref="F20:G20"/>
    <mergeCell ref="H20:I20"/>
    <mergeCell ref="C49:D49"/>
    <mergeCell ref="E49:F49"/>
    <mergeCell ref="A48:B48"/>
    <mergeCell ref="C48:F48"/>
    <mergeCell ref="H28:J28"/>
    <mergeCell ref="C28:E28"/>
    <mergeCell ref="F28:G28"/>
    <mergeCell ref="H39:J39"/>
    <mergeCell ref="A30:B34"/>
    <mergeCell ref="C30:D30"/>
    <mergeCell ref="E30:G30"/>
    <mergeCell ref="H30:J30"/>
    <mergeCell ref="E31:F31"/>
    <mergeCell ref="H31:I31"/>
    <mergeCell ref="E33:F33"/>
    <mergeCell ref="H33:I33"/>
    <mergeCell ref="E32:F32"/>
    <mergeCell ref="H32:I32"/>
    <mergeCell ref="C26:E26"/>
    <mergeCell ref="F26:G26"/>
    <mergeCell ref="H26:J26"/>
    <mergeCell ref="C27:E27"/>
    <mergeCell ref="F27:G27"/>
    <mergeCell ref="H27:J27"/>
    <mergeCell ref="C25:E25"/>
    <mergeCell ref="F25:G25"/>
    <mergeCell ref="H25:J25"/>
    <mergeCell ref="B20:C20"/>
    <mergeCell ref="C21:E21"/>
    <mergeCell ref="F21:G21"/>
    <mergeCell ref="H21:J21"/>
    <mergeCell ref="C24:E24"/>
    <mergeCell ref="F24:G24"/>
    <mergeCell ref="H24:J24"/>
    <mergeCell ref="F23:G23"/>
    <mergeCell ref="H23:J23"/>
  </mergeCells>
  <phoneticPr fontId="2"/>
  <dataValidations disablePrompts="1" count="2">
    <dataValidation type="list" allowBlank="1" showInputMessage="1" sqref="B5" xr:uid="{1468F567-7354-42F5-A9DB-B9F3CB9D7815}">
      <formula1>$M$3:$M$14</formula1>
    </dataValidation>
    <dataValidation type="list" allowBlank="1" showInputMessage="1" sqref="A5" xr:uid="{8DF3221B-A590-432E-A57A-BD1F4E6A2F28}">
      <formula1>$L$3:$L$13</formula1>
    </dataValidation>
  </dataValidations>
  <printOptions horizontalCentered="1"/>
  <pageMargins left="0.51181102362204722" right="0.11811023622047245" top="0.35433070866141736" bottom="0.15748031496062992" header="0" footer="0.11811023622047245"/>
  <pageSetup paperSize="9" scale="81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A435-D237-4585-9868-E829D8185F75}">
  <sheetPr>
    <tabColor theme="5" tint="0.79998168889431442"/>
    <pageSetUpPr fitToPage="1"/>
  </sheetPr>
  <dimension ref="A1:N50"/>
  <sheetViews>
    <sheetView showZeros="0" workbookViewId="0">
      <selection activeCell="S27" sqref="S27"/>
    </sheetView>
  </sheetViews>
  <sheetFormatPr defaultRowHeight="16.5" x14ac:dyDescent="0.35"/>
  <cols>
    <col min="1" max="1" width="10.42578125" style="74" customWidth="1"/>
    <col min="2" max="2" width="20" style="74" customWidth="1"/>
    <col min="3" max="3" width="6.5703125" style="74" customWidth="1"/>
    <col min="4" max="4" width="4.5703125" style="74" customWidth="1"/>
    <col min="5" max="5" width="13.5703125" style="74" customWidth="1"/>
    <col min="6" max="10" width="8.7109375" style="74" customWidth="1"/>
    <col min="11" max="11" width="9.140625" style="74"/>
    <col min="12" max="12" width="11.28515625" style="75" hidden="1" customWidth="1"/>
    <col min="13" max="13" width="7.42578125" style="75" hidden="1" customWidth="1"/>
    <col min="14" max="15" width="0" style="74" hidden="1" customWidth="1"/>
    <col min="16" max="16384" width="9.140625" style="74"/>
  </cols>
  <sheetData>
    <row r="1" spans="1:13" ht="17.25" thickBot="1" x14ac:dyDescent="0.4">
      <c r="A1" s="108" t="s">
        <v>62</v>
      </c>
      <c r="B1" s="146" t="s">
        <v>137</v>
      </c>
      <c r="E1" s="356" t="s">
        <v>50</v>
      </c>
      <c r="F1" s="357"/>
      <c r="G1" s="358">
        <f>'指定請求書（貴社控）'!G1:J1</f>
        <v>0</v>
      </c>
      <c r="H1" s="359"/>
      <c r="I1" s="359"/>
      <c r="J1" s="360"/>
    </row>
    <row r="2" spans="1:13" ht="17.25" thickBot="1" x14ac:dyDescent="0.4">
      <c r="A2" s="361" t="s">
        <v>94</v>
      </c>
      <c r="B2" s="361"/>
      <c r="E2" s="362" t="s">
        <v>49</v>
      </c>
      <c r="F2" s="362"/>
      <c r="G2" s="362"/>
      <c r="H2" s="362"/>
      <c r="I2" s="74" t="s">
        <v>48</v>
      </c>
      <c r="J2" s="109">
        <f>'指定請求書（貴社控）'!J2</f>
        <v>0</v>
      </c>
      <c r="L2" s="77" t="s">
        <v>64</v>
      </c>
    </row>
    <row r="3" spans="1:13" ht="20.25" thickBot="1" x14ac:dyDescent="0.4">
      <c r="A3" s="361"/>
      <c r="B3" s="361"/>
      <c r="E3" s="363" t="s">
        <v>0</v>
      </c>
      <c r="F3" s="364"/>
      <c r="G3" s="78" t="s">
        <v>91</v>
      </c>
      <c r="H3" s="365" t="str">
        <f>'指定請求書（貴社控）'!H3:J3&amp;""</f>
        <v/>
      </c>
      <c r="I3" s="365"/>
      <c r="J3" s="366"/>
      <c r="L3" s="75" t="s">
        <v>65</v>
      </c>
      <c r="M3" s="75" t="s">
        <v>76</v>
      </c>
    </row>
    <row r="4" spans="1:13" x14ac:dyDescent="0.35">
      <c r="A4" s="382" t="s">
        <v>134</v>
      </c>
      <c r="B4" s="382"/>
      <c r="E4" s="335" t="s">
        <v>35</v>
      </c>
      <c r="F4" s="110" t="s">
        <v>36</v>
      </c>
      <c r="G4" s="337" t="str">
        <f>'指定請求書（貴社控）'!G4:J4&amp;""</f>
        <v/>
      </c>
      <c r="H4" s="338"/>
      <c r="I4" s="338"/>
      <c r="J4" s="339"/>
      <c r="L4" s="75" t="s">
        <v>66</v>
      </c>
      <c r="M4" s="75" t="s">
        <v>77</v>
      </c>
    </row>
    <row r="5" spans="1:13" ht="24" x14ac:dyDescent="0.35">
      <c r="A5" s="111" t="str">
        <f>'指定請求書（貴社控）'!A5&amp;""</f>
        <v/>
      </c>
      <c r="B5" s="112" t="str">
        <f>'指定請求書（貴社控）'!B5&amp;""</f>
        <v/>
      </c>
      <c r="C5" s="81"/>
      <c r="D5" s="82"/>
      <c r="E5" s="336"/>
      <c r="F5" s="340" t="str">
        <f>'指定請求書（貴社控）'!F5:J5&amp;""</f>
        <v/>
      </c>
      <c r="G5" s="341"/>
      <c r="H5" s="341"/>
      <c r="I5" s="341"/>
      <c r="J5" s="342"/>
      <c r="L5" s="75" t="s">
        <v>67</v>
      </c>
      <c r="M5" s="75" t="s">
        <v>78</v>
      </c>
    </row>
    <row r="6" spans="1:13" ht="24" x14ac:dyDescent="0.35">
      <c r="A6" s="81"/>
      <c r="B6" s="81"/>
      <c r="C6" s="81"/>
      <c r="D6" s="82"/>
      <c r="E6" s="113" t="s">
        <v>34</v>
      </c>
      <c r="F6" s="343" t="str">
        <f>'指定請求書（貴社控）'!F6:J6&amp;""</f>
        <v/>
      </c>
      <c r="G6" s="344"/>
      <c r="H6" s="344"/>
      <c r="I6" s="344"/>
      <c r="J6" s="345"/>
      <c r="L6" s="75" t="s">
        <v>68</v>
      </c>
      <c r="M6" s="75" t="s">
        <v>79</v>
      </c>
    </row>
    <row r="7" spans="1:13" x14ac:dyDescent="0.35">
      <c r="E7" s="113" t="s">
        <v>33</v>
      </c>
      <c r="F7" s="343" t="str">
        <f>'指定請求書（貴社控）'!F7:I7&amp;""</f>
        <v/>
      </c>
      <c r="G7" s="344"/>
      <c r="H7" s="344"/>
      <c r="I7" s="344"/>
      <c r="J7" s="114" t="s">
        <v>23</v>
      </c>
      <c r="L7" s="75" t="s">
        <v>69</v>
      </c>
      <c r="M7" s="75" t="s">
        <v>80</v>
      </c>
    </row>
    <row r="8" spans="1:13" ht="17.25" thickBot="1" x14ac:dyDescent="0.4">
      <c r="E8" s="115" t="s">
        <v>32</v>
      </c>
      <c r="F8" s="346" t="str">
        <f>'指定請求書（貴社控）'!F8:G8&amp;""</f>
        <v/>
      </c>
      <c r="G8" s="347"/>
      <c r="H8" s="346" t="str">
        <f>'指定請求書（貴社控）'!H8:I8&amp;""</f>
        <v/>
      </c>
      <c r="I8" s="347"/>
      <c r="J8" s="116"/>
      <c r="L8" s="75" t="s">
        <v>70</v>
      </c>
      <c r="M8" s="75" t="s">
        <v>81</v>
      </c>
    </row>
    <row r="9" spans="1:13" ht="24.75" customHeight="1" thickBot="1" x14ac:dyDescent="0.4">
      <c r="A9" s="74" t="s">
        <v>2</v>
      </c>
      <c r="E9" s="83" t="s">
        <v>10</v>
      </c>
      <c r="F9" s="348" t="str">
        <f>'指定請求書（貴社控）'!F9:G9&amp;""</f>
        <v/>
      </c>
      <c r="G9" s="349"/>
      <c r="H9" s="84" t="s">
        <v>1</v>
      </c>
      <c r="I9" s="350" t="str">
        <f>'指定請求書（貴社控）'!I9:J9&amp;""</f>
        <v/>
      </c>
      <c r="J9" s="351"/>
      <c r="L9" s="75" t="s">
        <v>71</v>
      </c>
      <c r="M9" s="75" t="s">
        <v>82</v>
      </c>
    </row>
    <row r="10" spans="1:13" ht="9" customHeight="1" x14ac:dyDescent="0.35">
      <c r="L10" s="75" t="s">
        <v>72</v>
      </c>
      <c r="M10" s="75" t="s">
        <v>83</v>
      </c>
    </row>
    <row r="11" spans="1:13" ht="24.95" customHeight="1" thickBot="1" x14ac:dyDescent="0.4">
      <c r="A11" s="117"/>
      <c r="B11" s="118" t="s">
        <v>24</v>
      </c>
      <c r="C11" s="352"/>
      <c r="D11" s="353"/>
      <c r="E11" s="85" t="s">
        <v>25</v>
      </c>
      <c r="F11" s="354" t="str">
        <f>'指定請求書（貴社控）'!F11:G11&amp;""</f>
        <v/>
      </c>
      <c r="G11" s="308"/>
      <c r="H11" s="355"/>
      <c r="I11" s="309"/>
      <c r="L11" s="75" t="s">
        <v>73</v>
      </c>
      <c r="M11" s="75" t="s">
        <v>84</v>
      </c>
    </row>
    <row r="12" spans="1:13" x14ac:dyDescent="0.35">
      <c r="A12" s="327" t="s">
        <v>3</v>
      </c>
      <c r="B12" s="329" t="str">
        <f>'指定請求書（貴社控）'!B12:G13&amp;""</f>
        <v/>
      </c>
      <c r="C12" s="329"/>
      <c r="D12" s="329"/>
      <c r="E12" s="329"/>
      <c r="F12" s="329"/>
      <c r="G12" s="330"/>
      <c r="H12" s="310"/>
      <c r="I12" s="309"/>
      <c r="L12" s="75" t="s">
        <v>74</v>
      </c>
      <c r="M12" s="75" t="s">
        <v>85</v>
      </c>
    </row>
    <row r="13" spans="1:13" ht="17.25" thickBot="1" x14ac:dyDescent="0.4">
      <c r="A13" s="328"/>
      <c r="B13" s="331"/>
      <c r="C13" s="331"/>
      <c r="D13" s="331"/>
      <c r="E13" s="331"/>
      <c r="F13" s="331"/>
      <c r="G13" s="332"/>
      <c r="H13" s="310"/>
      <c r="I13" s="309"/>
      <c r="L13" s="75" t="s">
        <v>75</v>
      </c>
      <c r="M13" s="75" t="s">
        <v>86</v>
      </c>
    </row>
    <row r="14" spans="1:13" ht="24.95" customHeight="1" x14ac:dyDescent="0.35">
      <c r="A14" s="74" t="s">
        <v>89</v>
      </c>
      <c r="M14" s="75" t="s">
        <v>87</v>
      </c>
    </row>
    <row r="15" spans="1:13" x14ac:dyDescent="0.35">
      <c r="A15" s="86" t="s">
        <v>29</v>
      </c>
      <c r="B15" s="312" t="s">
        <v>4</v>
      </c>
      <c r="C15" s="324"/>
      <c r="D15" s="279"/>
      <c r="E15" s="87" t="s">
        <v>38</v>
      </c>
      <c r="F15" s="86" t="s">
        <v>39</v>
      </c>
      <c r="G15" s="86" t="s">
        <v>40</v>
      </c>
      <c r="H15" s="324" t="s">
        <v>41</v>
      </c>
      <c r="I15" s="279"/>
      <c r="J15" s="86" t="s">
        <v>37</v>
      </c>
      <c r="M15" s="89">
        <v>0.1</v>
      </c>
    </row>
    <row r="16" spans="1:13" ht="20.100000000000001" customHeight="1" x14ac:dyDescent="0.35">
      <c r="A16" s="147">
        <f>'指定請求書（貴社控）'!A16</f>
        <v>0</v>
      </c>
      <c r="B16" s="312" t="str">
        <f>'指定請求書（貴社控）'!B16:D16&amp;""</f>
        <v/>
      </c>
      <c r="C16" s="324"/>
      <c r="D16" s="279"/>
      <c r="E16" s="119">
        <f>'指定請求書（貴社控）'!E16</f>
        <v>0</v>
      </c>
      <c r="F16" s="120">
        <f>'指定請求書（貴社控）'!F16</f>
        <v>0</v>
      </c>
      <c r="G16" s="120">
        <f>'指定請求書（貴社控）'!G16</f>
        <v>0</v>
      </c>
      <c r="H16" s="175">
        <f>'指定請求書（貴社控）'!H16:I16</f>
        <v>0</v>
      </c>
      <c r="I16" s="176"/>
      <c r="J16" s="91">
        <f>'指定請求書（貴社控）'!J16</f>
        <v>0</v>
      </c>
      <c r="M16" s="89">
        <v>0.08</v>
      </c>
    </row>
    <row r="17" spans="1:13" ht="20.100000000000001" customHeight="1" x14ac:dyDescent="0.35">
      <c r="A17" s="147">
        <f>'指定請求書（貴社控）'!A17</f>
        <v>0</v>
      </c>
      <c r="B17" s="312" t="str">
        <f>'指定請求書（貴社控）'!B17:D17&amp;""</f>
        <v/>
      </c>
      <c r="C17" s="324"/>
      <c r="D17" s="279"/>
      <c r="E17" s="119">
        <f>'指定請求書（貴社控）'!E17</f>
        <v>0</v>
      </c>
      <c r="F17" s="120">
        <f>'指定請求書（貴社控）'!F17</f>
        <v>0</v>
      </c>
      <c r="G17" s="120">
        <f>'指定請求書（貴社控）'!G17</f>
        <v>0</v>
      </c>
      <c r="H17" s="333">
        <f>'指定請求書（貴社控）'!H17:I17</f>
        <v>0</v>
      </c>
      <c r="I17" s="334"/>
      <c r="J17" s="91">
        <f>'指定請求書（貴社控）'!J17</f>
        <v>0</v>
      </c>
      <c r="M17" s="75" t="s">
        <v>130</v>
      </c>
    </row>
    <row r="18" spans="1:13" ht="20.100000000000001" customHeight="1" thickBot="1" x14ac:dyDescent="0.4">
      <c r="A18" s="147">
        <f>'指定請求書（貴社控）'!A18</f>
        <v>0</v>
      </c>
      <c r="B18" s="312" t="str">
        <f>'指定請求書（貴社控）'!B18:D18&amp;""</f>
        <v/>
      </c>
      <c r="C18" s="324"/>
      <c r="D18" s="279"/>
      <c r="E18" s="119">
        <f>'指定請求書（貴社控）'!E18</f>
        <v>0</v>
      </c>
      <c r="F18" s="120">
        <f>'指定請求書（貴社控）'!F18</f>
        <v>0</v>
      </c>
      <c r="G18" s="120">
        <f>'指定請求書（貴社控）'!G18</f>
        <v>0</v>
      </c>
      <c r="H18" s="325">
        <f>'指定請求書（貴社控）'!H18:I18</f>
        <v>0</v>
      </c>
      <c r="I18" s="326"/>
      <c r="J18" s="91">
        <f>'指定請求書（貴社控）'!J18</f>
        <v>0</v>
      </c>
    </row>
    <row r="19" spans="1:13" ht="24.95" customHeight="1" thickBot="1" x14ac:dyDescent="0.4">
      <c r="A19" s="74" t="s">
        <v>88</v>
      </c>
      <c r="B19" s="282"/>
      <c r="C19" s="282"/>
      <c r="D19" s="75"/>
      <c r="E19" s="100"/>
      <c r="F19" s="317" t="s">
        <v>99</v>
      </c>
      <c r="G19" s="317"/>
      <c r="H19" s="189">
        <f>'指定請求書（貴社控）'!H19:I19</f>
        <v>0</v>
      </c>
      <c r="I19" s="190"/>
      <c r="J19" s="121"/>
    </row>
    <row r="20" spans="1:13" ht="21.95" customHeight="1" thickBot="1" x14ac:dyDescent="0.4">
      <c r="A20" s="90" t="s">
        <v>13</v>
      </c>
      <c r="B20" s="275" t="str">
        <f>'指定請求書（貴社控）'!B20:C20&amp;""</f>
        <v>―</v>
      </c>
      <c r="C20" s="276"/>
      <c r="D20" s="122" t="s">
        <v>37</v>
      </c>
      <c r="E20" s="98">
        <f>'指定請求書（貴社控）'!E20</f>
        <v>0.1</v>
      </c>
      <c r="F20" s="320" t="s">
        <v>14</v>
      </c>
      <c r="G20" s="321"/>
      <c r="H20" s="322" t="s">
        <v>100</v>
      </c>
      <c r="I20" s="323"/>
    </row>
    <row r="21" spans="1:13" x14ac:dyDescent="0.35">
      <c r="A21" s="92"/>
      <c r="B21" s="93" t="s">
        <v>4</v>
      </c>
      <c r="C21" s="277" t="s">
        <v>47</v>
      </c>
      <c r="D21" s="278"/>
      <c r="E21" s="279"/>
      <c r="F21" s="280"/>
      <c r="G21" s="281"/>
      <c r="H21" s="282"/>
      <c r="I21" s="282"/>
      <c r="J21" s="282"/>
    </row>
    <row r="22" spans="1:13" ht="24.95" customHeight="1" x14ac:dyDescent="0.35">
      <c r="A22" s="86" t="s">
        <v>15</v>
      </c>
      <c r="B22" s="86" t="s">
        <v>8</v>
      </c>
      <c r="C22" s="283">
        <f>'指定請求書（貴社控）'!C22</f>
        <v>0</v>
      </c>
      <c r="D22" s="284"/>
      <c r="E22" s="285"/>
      <c r="F22" s="318"/>
      <c r="G22" s="319"/>
      <c r="H22" s="274"/>
      <c r="I22" s="274"/>
      <c r="J22" s="274"/>
    </row>
    <row r="23" spans="1:13" ht="24.95" customHeight="1" x14ac:dyDescent="0.35">
      <c r="A23" s="86" t="s">
        <v>16</v>
      </c>
      <c r="B23" s="86" t="s">
        <v>5</v>
      </c>
      <c r="C23" s="123" t="str">
        <f>'指定請求書（貴社控）'!C23&amp;""</f>
        <v/>
      </c>
      <c r="D23" s="124" t="s">
        <v>26</v>
      </c>
      <c r="E23" s="125" t="str">
        <f>'指定請求書（貴社控）'!E23</f>
        <v/>
      </c>
      <c r="F23" s="273"/>
      <c r="G23" s="274"/>
      <c r="H23" s="274"/>
      <c r="I23" s="274"/>
      <c r="J23" s="274"/>
    </row>
    <row r="24" spans="1:13" ht="24.95" customHeight="1" x14ac:dyDescent="0.35">
      <c r="A24" s="86" t="s">
        <v>17</v>
      </c>
      <c r="B24" s="86" t="s">
        <v>31</v>
      </c>
      <c r="C24" s="283" t="str">
        <f>'指定請求書（貴社控）'!C24:E24</f>
        <v/>
      </c>
      <c r="D24" s="284"/>
      <c r="E24" s="285"/>
      <c r="F24" s="273"/>
      <c r="G24" s="274"/>
      <c r="H24" s="274"/>
      <c r="I24" s="274"/>
      <c r="J24" s="274"/>
    </row>
    <row r="25" spans="1:13" ht="24.95" customHeight="1" thickBot="1" x14ac:dyDescent="0.4">
      <c r="A25" s="86" t="s">
        <v>18</v>
      </c>
      <c r="B25" s="86" t="s">
        <v>6</v>
      </c>
      <c r="C25" s="270">
        <f>'指定請求書（貴社控）'!C25:E25</f>
        <v>0</v>
      </c>
      <c r="D25" s="271"/>
      <c r="E25" s="272"/>
      <c r="F25" s="273"/>
      <c r="G25" s="274"/>
      <c r="H25" s="274"/>
      <c r="I25" s="274"/>
      <c r="J25" s="274"/>
    </row>
    <row r="26" spans="1:13" ht="24.95" customHeight="1" thickBot="1" x14ac:dyDescent="0.4">
      <c r="A26" s="86" t="s">
        <v>19</v>
      </c>
      <c r="B26" s="87" t="s">
        <v>7</v>
      </c>
      <c r="C26" s="286" t="str">
        <f>'指定請求書（貴社控）'!C26:E26</f>
        <v/>
      </c>
      <c r="D26" s="287"/>
      <c r="E26" s="288"/>
      <c r="F26" s="289"/>
      <c r="G26" s="290"/>
      <c r="H26" s="290"/>
      <c r="I26" s="290"/>
      <c r="J26" s="290"/>
    </row>
    <row r="27" spans="1:13" ht="24.95" customHeight="1" x14ac:dyDescent="0.35">
      <c r="A27" s="86" t="s">
        <v>20</v>
      </c>
      <c r="B27" s="86" t="s">
        <v>30</v>
      </c>
      <c r="C27" s="291" t="str">
        <f>'指定請求書（貴社控）'!C27:E27</f>
        <v/>
      </c>
      <c r="D27" s="292"/>
      <c r="E27" s="293"/>
      <c r="F27" s="273"/>
      <c r="G27" s="274"/>
      <c r="H27" s="274"/>
      <c r="I27" s="274"/>
      <c r="J27" s="274"/>
    </row>
    <row r="28" spans="1:13" ht="24.95" customHeight="1" x14ac:dyDescent="0.35">
      <c r="B28" s="126" t="s">
        <v>14</v>
      </c>
      <c r="C28" s="302" t="s">
        <v>101</v>
      </c>
      <c r="D28" s="303"/>
      <c r="E28" s="304"/>
      <c r="F28" s="305"/>
      <c r="G28" s="282"/>
      <c r="H28" s="301"/>
      <c r="I28" s="301"/>
      <c r="J28" s="301"/>
    </row>
    <row r="29" spans="1:13" ht="24.95" customHeight="1" x14ac:dyDescent="0.35">
      <c r="A29" s="97" t="s">
        <v>21</v>
      </c>
      <c r="E29" s="127"/>
    </row>
    <row r="30" spans="1:13" ht="18" customHeight="1" x14ac:dyDescent="0.35">
      <c r="A30" s="307" t="s">
        <v>44</v>
      </c>
      <c r="B30" s="308"/>
      <c r="C30" s="312" t="s">
        <v>37</v>
      </c>
      <c r="D30" s="279"/>
      <c r="E30" s="313" t="s">
        <v>41</v>
      </c>
      <c r="F30" s="314"/>
      <c r="G30" s="315"/>
      <c r="H30" s="316" t="s">
        <v>46</v>
      </c>
      <c r="I30" s="314"/>
      <c r="J30" s="315"/>
    </row>
    <row r="31" spans="1:13" ht="18" customHeight="1" x14ac:dyDescent="0.35">
      <c r="A31" s="309"/>
      <c r="B31" s="310"/>
      <c r="C31" s="98">
        <v>0.1</v>
      </c>
      <c r="D31" s="99" t="s">
        <v>45</v>
      </c>
      <c r="E31" s="164">
        <f>'指定請求書（貴社控）'!E31:F31</f>
        <v>0</v>
      </c>
      <c r="F31" s="165"/>
      <c r="G31" s="88" t="s">
        <v>43</v>
      </c>
      <c r="H31" s="164">
        <f>'指定請求書（貴社控）'!H31:I31</f>
        <v>0</v>
      </c>
      <c r="I31" s="165"/>
      <c r="J31" s="86" t="s">
        <v>43</v>
      </c>
    </row>
    <row r="32" spans="1:13" ht="18" customHeight="1" x14ac:dyDescent="0.35">
      <c r="A32" s="309"/>
      <c r="B32" s="310"/>
      <c r="C32" s="98">
        <v>0.08</v>
      </c>
      <c r="D32" s="99" t="s">
        <v>45</v>
      </c>
      <c r="E32" s="164">
        <f>'指定請求書（貴社控）'!E32:F32</f>
        <v>0</v>
      </c>
      <c r="F32" s="165"/>
      <c r="G32" s="85" t="s">
        <v>43</v>
      </c>
      <c r="H32" s="164">
        <f>'指定請求書（貴社控）'!H32:I32</f>
        <v>0</v>
      </c>
      <c r="I32" s="165"/>
      <c r="J32" s="86" t="s">
        <v>43</v>
      </c>
    </row>
    <row r="33" spans="1:14" ht="18" customHeight="1" x14ac:dyDescent="0.35">
      <c r="A33" s="309"/>
      <c r="B33" s="310"/>
      <c r="C33" s="128" t="s">
        <v>130</v>
      </c>
      <c r="D33" s="99" t="s">
        <v>45</v>
      </c>
      <c r="E33" s="164">
        <f>'指定請求書（貴社控）'!E33:F33</f>
        <v>0</v>
      </c>
      <c r="F33" s="165"/>
      <c r="G33" s="85" t="s">
        <v>43</v>
      </c>
      <c r="H33" s="164">
        <f>'指定請求書（貴社控）'!H33:I33</f>
        <v>0</v>
      </c>
      <c r="I33" s="165"/>
      <c r="J33" s="86" t="s">
        <v>43</v>
      </c>
    </row>
    <row r="34" spans="1:14" ht="18" customHeight="1" x14ac:dyDescent="0.35">
      <c r="A34" s="277"/>
      <c r="B34" s="311"/>
      <c r="C34" s="312" t="s">
        <v>42</v>
      </c>
      <c r="D34" s="279"/>
      <c r="E34" s="164">
        <f>'指定請求書（貴社控）'!E34:F34</f>
        <v>0</v>
      </c>
      <c r="F34" s="165"/>
      <c r="G34" s="86" t="s">
        <v>43</v>
      </c>
      <c r="H34" s="164">
        <f>'指定請求書（貴社控）'!H34:I34</f>
        <v>0</v>
      </c>
      <c r="I34" s="165"/>
      <c r="J34" s="86" t="s">
        <v>43</v>
      </c>
    </row>
    <row r="35" spans="1:14" ht="5.25" customHeight="1" thickBot="1" x14ac:dyDescent="0.4">
      <c r="A35" s="100"/>
      <c r="B35" s="282"/>
      <c r="C35" s="282"/>
      <c r="D35" s="75"/>
      <c r="E35" s="282"/>
      <c r="F35" s="282"/>
      <c r="G35" s="282"/>
      <c r="H35" s="282"/>
      <c r="I35" s="282"/>
      <c r="J35" s="282"/>
    </row>
    <row r="36" spans="1:14" s="75" customFormat="1" x14ac:dyDescent="0.35">
      <c r="A36" s="368" t="s">
        <v>92</v>
      </c>
      <c r="B36" s="369"/>
      <c r="C36" s="350" t="s">
        <v>93</v>
      </c>
      <c r="D36" s="369"/>
      <c r="E36" s="369"/>
      <c r="F36" s="370"/>
    </row>
    <row r="37" spans="1:14" ht="30" customHeight="1" thickBot="1" x14ac:dyDescent="0.4">
      <c r="A37" s="129" t="s">
        <v>53</v>
      </c>
      <c r="B37" s="130">
        <f>E34</f>
        <v>0</v>
      </c>
      <c r="C37" s="376" t="s">
        <v>54</v>
      </c>
      <c r="D37" s="377"/>
      <c r="E37" s="378">
        <f>SUM(E34+H34)</f>
        <v>0</v>
      </c>
      <c r="F37" s="379"/>
    </row>
    <row r="38" spans="1:14" ht="10.5" customHeight="1" thickBot="1" x14ac:dyDescent="0.4">
      <c r="A38" s="95"/>
      <c r="B38" s="96"/>
      <c r="C38" s="96"/>
      <c r="D38" s="96"/>
      <c r="E38" s="374" t="s">
        <v>103</v>
      </c>
      <c r="F38" s="96"/>
      <c r="G38" s="96"/>
      <c r="H38" s="96"/>
      <c r="I38" s="96"/>
      <c r="J38" s="96"/>
    </row>
    <row r="39" spans="1:14" ht="20.25" customHeight="1" x14ac:dyDescent="0.35">
      <c r="A39" s="100"/>
      <c r="B39" s="75"/>
      <c r="C39" s="75"/>
      <c r="D39" s="75"/>
      <c r="E39" s="282"/>
      <c r="F39" s="75"/>
      <c r="G39" s="75"/>
      <c r="H39" s="306" t="s">
        <v>95</v>
      </c>
      <c r="I39" s="306"/>
      <c r="J39" s="306"/>
    </row>
    <row r="40" spans="1:14" ht="24.95" customHeight="1" x14ac:dyDescent="0.35">
      <c r="A40" s="131" t="s">
        <v>9</v>
      </c>
      <c r="B40" s="371"/>
      <c r="C40" s="372"/>
      <c r="D40" s="372"/>
      <c r="E40" s="372"/>
      <c r="F40" s="372"/>
      <c r="G40" s="372"/>
      <c r="H40" s="372"/>
      <c r="I40" s="372"/>
      <c r="J40" s="373"/>
    </row>
    <row r="41" spans="1:14" ht="5.25" customHeight="1" x14ac:dyDescent="0.35"/>
    <row r="42" spans="1:14" ht="20.100000000000001" customHeight="1" x14ac:dyDescent="0.35">
      <c r="A42" s="385" t="s">
        <v>102</v>
      </c>
      <c r="B42" s="385"/>
      <c r="C42" s="385" t="s">
        <v>37</v>
      </c>
      <c r="D42" s="385"/>
      <c r="E42" s="375" t="s">
        <v>41</v>
      </c>
      <c r="F42" s="375"/>
      <c r="G42" s="375"/>
      <c r="H42" s="375" t="s">
        <v>46</v>
      </c>
      <c r="I42" s="375"/>
      <c r="J42" s="375"/>
    </row>
    <row r="43" spans="1:14" ht="20.100000000000001" customHeight="1" x14ac:dyDescent="0.35">
      <c r="A43" s="385"/>
      <c r="B43" s="385"/>
      <c r="C43" s="133">
        <v>0.1</v>
      </c>
      <c r="D43" s="134" t="s">
        <v>45</v>
      </c>
      <c r="E43" s="367">
        <f>'指定請求書（貴社控）'!E47:F47</f>
        <v>0</v>
      </c>
      <c r="F43" s="367"/>
      <c r="G43" s="132" t="s">
        <v>43</v>
      </c>
      <c r="H43" s="367">
        <f>IF(E43="","",ROUNDDOWN(E43*0.1,0))</f>
        <v>0</v>
      </c>
      <c r="I43" s="367"/>
      <c r="J43" s="132" t="s">
        <v>43</v>
      </c>
    </row>
    <row r="44" spans="1:14" ht="20.100000000000001" customHeight="1" x14ac:dyDescent="0.35">
      <c r="A44" s="385"/>
      <c r="B44" s="385"/>
      <c r="C44" s="135">
        <v>0.08</v>
      </c>
      <c r="D44" s="136" t="s">
        <v>45</v>
      </c>
      <c r="E44" s="367">
        <f>'指定請求書（貴社控）'!E48:F48</f>
        <v>0</v>
      </c>
      <c r="F44" s="367"/>
      <c r="G44" s="137" t="s">
        <v>43</v>
      </c>
      <c r="H44" s="380">
        <f>IF(E44="","",ROUNDDOWN(E44*0.08,0))</f>
        <v>0</v>
      </c>
      <c r="I44" s="380"/>
      <c r="J44" s="137" t="s">
        <v>43</v>
      </c>
    </row>
    <row r="45" spans="1:14" ht="18" customHeight="1" x14ac:dyDescent="0.35">
      <c r="A45" s="385"/>
      <c r="B45" s="386"/>
      <c r="C45" s="138" t="s">
        <v>130</v>
      </c>
      <c r="D45" s="134" t="s">
        <v>45</v>
      </c>
      <c r="E45" s="367">
        <f>'指定請求書（貴社控）'!E49:F49</f>
        <v>0</v>
      </c>
      <c r="F45" s="367"/>
      <c r="G45" s="132" t="s">
        <v>43</v>
      </c>
      <c r="H45" s="367">
        <f>IF(E45="","",ROUNDDOWN(E45*0,0))</f>
        <v>0</v>
      </c>
      <c r="I45" s="367"/>
      <c r="J45" s="132" t="s">
        <v>43</v>
      </c>
    </row>
    <row r="46" spans="1:14" ht="20.100000000000001" customHeight="1" x14ac:dyDescent="0.35">
      <c r="A46" s="385"/>
      <c r="B46" s="385"/>
      <c r="C46" s="383" t="s">
        <v>42</v>
      </c>
      <c r="D46" s="383"/>
      <c r="E46" s="384" t="s">
        <v>104</v>
      </c>
      <c r="F46" s="384"/>
      <c r="G46" s="139" t="s">
        <v>43</v>
      </c>
      <c r="H46" s="381" t="s">
        <v>106</v>
      </c>
      <c r="I46" s="381"/>
      <c r="J46" s="139" t="s">
        <v>43</v>
      </c>
    </row>
    <row r="47" spans="1:14" ht="5.25" customHeight="1" thickBot="1" x14ac:dyDescent="0.4"/>
    <row r="48" spans="1:14" s="75" customFormat="1" x14ac:dyDescent="0.35">
      <c r="A48" s="298" t="s">
        <v>22</v>
      </c>
      <c r="B48" s="299"/>
      <c r="C48" s="299" t="s">
        <v>27</v>
      </c>
      <c r="D48" s="299"/>
      <c r="E48" s="299"/>
      <c r="F48" s="300"/>
      <c r="G48" s="140" t="s">
        <v>11</v>
      </c>
      <c r="H48" s="86" t="s">
        <v>12</v>
      </c>
      <c r="I48" s="86"/>
      <c r="J48" s="86" t="s">
        <v>1</v>
      </c>
      <c r="K48" s="74"/>
      <c r="N48" s="74"/>
    </row>
    <row r="49" spans="1:10" ht="42" customHeight="1" thickBot="1" x14ac:dyDescent="0.4">
      <c r="A49" s="101" t="s">
        <v>104</v>
      </c>
      <c r="B49" s="141"/>
      <c r="C49" s="294" t="s">
        <v>105</v>
      </c>
      <c r="D49" s="295"/>
      <c r="E49" s="296"/>
      <c r="F49" s="297"/>
      <c r="G49" s="142"/>
      <c r="H49" s="103"/>
      <c r="I49" s="103"/>
      <c r="J49" s="103"/>
    </row>
    <row r="50" spans="1:10" x14ac:dyDescent="0.35">
      <c r="E50" s="143"/>
    </row>
  </sheetData>
  <sheetProtection algorithmName="SHA-512" hashValue="gl6WBgfGHGTm9Ho3Meh0cmhkstxb758CJKIxZgZjW+30C7E0pSuDVeNzNUTmkHFwM/kLp8Ke4/PmChIMaG0CZQ==" saltValue="W+ULfjUmR2CGiBANQM9oag==" spinCount="100000" sheet="1" formatCells="0"/>
  <mergeCells count="99">
    <mergeCell ref="F7:I7"/>
    <mergeCell ref="E1:F1"/>
    <mergeCell ref="G1:J1"/>
    <mergeCell ref="A2:B3"/>
    <mergeCell ref="E2:H2"/>
    <mergeCell ref="E3:F3"/>
    <mergeCell ref="H3:J3"/>
    <mergeCell ref="A4:B4"/>
    <mergeCell ref="E4:E5"/>
    <mergeCell ref="G4:J4"/>
    <mergeCell ref="F5:J5"/>
    <mergeCell ref="F6:J6"/>
    <mergeCell ref="B16:D16"/>
    <mergeCell ref="H16:I16"/>
    <mergeCell ref="F8:G8"/>
    <mergeCell ref="H8:I8"/>
    <mergeCell ref="F9:G9"/>
    <mergeCell ref="I9:J9"/>
    <mergeCell ref="C11:D11"/>
    <mergeCell ref="F11:G11"/>
    <mergeCell ref="H11:I11"/>
    <mergeCell ref="A12:A13"/>
    <mergeCell ref="B12:G13"/>
    <mergeCell ref="H12:I13"/>
    <mergeCell ref="B15:D15"/>
    <mergeCell ref="H15:I15"/>
    <mergeCell ref="B17:D17"/>
    <mergeCell ref="H17:I17"/>
    <mergeCell ref="B18:D18"/>
    <mergeCell ref="H18:I18"/>
    <mergeCell ref="B19:C19"/>
    <mergeCell ref="F19:G19"/>
    <mergeCell ref="H19:I19"/>
    <mergeCell ref="C24:E24"/>
    <mergeCell ref="F24:G24"/>
    <mergeCell ref="H24:J24"/>
    <mergeCell ref="B20:C20"/>
    <mergeCell ref="F20:G20"/>
    <mergeCell ref="H20:I20"/>
    <mergeCell ref="C21:E21"/>
    <mergeCell ref="F21:G21"/>
    <mergeCell ref="H21:J21"/>
    <mergeCell ref="C22:E22"/>
    <mergeCell ref="F22:G22"/>
    <mergeCell ref="H22:J22"/>
    <mergeCell ref="F23:G23"/>
    <mergeCell ref="H23:J23"/>
    <mergeCell ref="C25:E25"/>
    <mergeCell ref="F25:G25"/>
    <mergeCell ref="H25:J25"/>
    <mergeCell ref="C26:E26"/>
    <mergeCell ref="F26:G26"/>
    <mergeCell ref="H26:J26"/>
    <mergeCell ref="H33:I33"/>
    <mergeCell ref="C27:E27"/>
    <mergeCell ref="F27:G27"/>
    <mergeCell ref="H27:J27"/>
    <mergeCell ref="C28:E28"/>
    <mergeCell ref="F28:G28"/>
    <mergeCell ref="H28:J28"/>
    <mergeCell ref="H39:J39"/>
    <mergeCell ref="C34:D34"/>
    <mergeCell ref="E34:F34"/>
    <mergeCell ref="H34:I34"/>
    <mergeCell ref="B35:C35"/>
    <mergeCell ref="E35:G35"/>
    <mergeCell ref="H35:J35"/>
    <mergeCell ref="A30:B34"/>
    <mergeCell ref="C30:D30"/>
    <mergeCell ref="E30:G30"/>
    <mergeCell ref="H30:J30"/>
    <mergeCell ref="E31:F31"/>
    <mergeCell ref="H31:I31"/>
    <mergeCell ref="E32:F32"/>
    <mergeCell ref="H32:I32"/>
    <mergeCell ref="E33:F33"/>
    <mergeCell ref="A36:B36"/>
    <mergeCell ref="C36:F36"/>
    <mergeCell ref="C37:D37"/>
    <mergeCell ref="E37:F37"/>
    <mergeCell ref="E38:E39"/>
    <mergeCell ref="A48:B48"/>
    <mergeCell ref="C48:F48"/>
    <mergeCell ref="B40:J40"/>
    <mergeCell ref="A42:B46"/>
    <mergeCell ref="C42:D42"/>
    <mergeCell ref="E42:G42"/>
    <mergeCell ref="H42:J42"/>
    <mergeCell ref="E43:F43"/>
    <mergeCell ref="H43:I43"/>
    <mergeCell ref="E44:F44"/>
    <mergeCell ref="H44:I44"/>
    <mergeCell ref="E45:F45"/>
    <mergeCell ref="C49:D49"/>
    <mergeCell ref="E49:F49"/>
    <mergeCell ref="H45:I45"/>
    <mergeCell ref="C46:D46"/>
    <mergeCell ref="E46:F46"/>
    <mergeCell ref="H46:I46"/>
  </mergeCells>
  <phoneticPr fontId="2"/>
  <dataValidations count="2">
    <dataValidation type="list" allowBlank="1" showInputMessage="1" sqref="A5" xr:uid="{DA8123C0-4DC1-4AB1-8C94-E7E164498820}">
      <formula1>$L$3:$L$13</formula1>
    </dataValidation>
    <dataValidation type="list" allowBlank="1" showInputMessage="1" sqref="B5" xr:uid="{2A51BCF5-8897-4664-82AA-9BC9ADD7CAB9}">
      <formula1>$M$3:$M$14</formula1>
    </dataValidation>
  </dataValidations>
  <printOptions horizontalCentered="1"/>
  <pageMargins left="0.51181102362204722" right="0.11811023622047245" top="0.35433070866141736" bottom="0.15748031496062992" header="0" footer="0.11811023622047245"/>
  <pageSetup paperSize="9" scale="81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07EB-AE99-4C74-9FD4-4EC60E9DAD83}">
  <sheetPr>
    <tabColor rgb="FF92D050"/>
  </sheetPr>
  <dimension ref="A1:P41"/>
  <sheetViews>
    <sheetView showZeros="0" topLeftCell="A7" workbookViewId="0">
      <selection activeCell="H34" sqref="H34:I34"/>
    </sheetView>
  </sheetViews>
  <sheetFormatPr defaultRowHeight="16.5" x14ac:dyDescent="0.35"/>
  <cols>
    <col min="1" max="1" width="10.42578125" customWidth="1"/>
    <col min="2" max="2" width="20" customWidth="1"/>
    <col min="3" max="3" width="6.5703125" customWidth="1"/>
    <col min="4" max="4" width="3.28515625" customWidth="1"/>
    <col min="5" max="5" width="13.5703125" customWidth="1"/>
    <col min="6" max="10" width="8.7109375" customWidth="1"/>
    <col min="12" max="12" width="7.28515625" style="1" hidden="1" customWidth="1"/>
    <col min="13" max="13" width="5.140625" style="1" hidden="1" customWidth="1"/>
    <col min="14" max="16" width="9.140625" hidden="1" customWidth="1"/>
    <col min="17" max="17" width="9.140625" customWidth="1"/>
  </cols>
  <sheetData>
    <row r="1" spans="1:15" ht="17.25" thickBot="1" x14ac:dyDescent="0.4">
      <c r="A1" s="408" t="s">
        <v>96</v>
      </c>
      <c r="B1" s="408"/>
      <c r="E1" s="229" t="s">
        <v>50</v>
      </c>
      <c r="F1" s="230"/>
      <c r="G1" s="387">
        <f>'指定請求書（貴社控）'!G1:J1</f>
        <v>0</v>
      </c>
      <c r="H1" s="388"/>
      <c r="I1" s="388"/>
      <c r="J1" s="389"/>
    </row>
    <row r="2" spans="1:15" ht="17.25" customHeight="1" thickBot="1" x14ac:dyDescent="0.4">
      <c r="A2" s="408"/>
      <c r="B2" s="408"/>
      <c r="E2" s="235" t="s">
        <v>49</v>
      </c>
      <c r="F2" s="235"/>
      <c r="G2" s="235"/>
      <c r="H2" s="235"/>
      <c r="I2" t="s">
        <v>48</v>
      </c>
      <c r="J2" s="47">
        <f>'指定請求書（貴社控）'!J2</f>
        <v>0</v>
      </c>
      <c r="L2" s="32"/>
      <c r="N2" s="1" t="s">
        <v>65</v>
      </c>
      <c r="O2" s="1" t="s">
        <v>76</v>
      </c>
    </row>
    <row r="3" spans="1:15" ht="20.25" customHeight="1" thickBot="1" x14ac:dyDescent="0.4">
      <c r="A3" s="228" t="s">
        <v>134</v>
      </c>
      <c r="B3" s="228"/>
      <c r="E3" s="236" t="s">
        <v>0</v>
      </c>
      <c r="F3" s="237"/>
      <c r="G3" s="36" t="s">
        <v>91</v>
      </c>
      <c r="H3" s="390">
        <f>'指定請求書（貴社控）'!H3:J3</f>
        <v>0</v>
      </c>
      <c r="I3" s="390"/>
      <c r="J3" s="391"/>
      <c r="N3" s="1" t="s">
        <v>66</v>
      </c>
      <c r="O3" s="1" t="s">
        <v>77</v>
      </c>
    </row>
    <row r="4" spans="1:15" ht="24.75" thickBot="1" x14ac:dyDescent="0.4">
      <c r="A4" s="41">
        <f>'指定請求書（貴社控）'!A5</f>
        <v>0</v>
      </c>
      <c r="B4" s="42">
        <f>'指定請求書（貴社控）'!B5</f>
        <v>0</v>
      </c>
      <c r="C4" s="24"/>
      <c r="D4" s="14"/>
      <c r="E4" s="20" t="s">
        <v>34</v>
      </c>
      <c r="F4" s="229" t="str">
        <f>'指定請求書（貴社控）'!F6:J6&amp;""</f>
        <v/>
      </c>
      <c r="G4" s="425"/>
      <c r="H4" s="425"/>
      <c r="I4" s="425"/>
      <c r="J4" s="230"/>
      <c r="N4" s="1" t="s">
        <v>67</v>
      </c>
      <c r="O4" s="1" t="s">
        <v>78</v>
      </c>
    </row>
    <row r="5" spans="1:15" ht="24.75" customHeight="1" thickBot="1" x14ac:dyDescent="0.4">
      <c r="A5" t="s">
        <v>2</v>
      </c>
      <c r="E5" s="10" t="s">
        <v>10</v>
      </c>
      <c r="F5" s="393" t="str">
        <f>'指定請求書（貴社控）'!F9:G9&amp;""</f>
        <v/>
      </c>
      <c r="G5" s="394"/>
      <c r="H5" s="13" t="s">
        <v>1</v>
      </c>
      <c r="I5" s="162" t="str">
        <f>'指定請求書（貴社控）'!I9:J9&amp;""</f>
        <v/>
      </c>
      <c r="J5" s="163"/>
      <c r="N5" s="1" t="s">
        <v>68</v>
      </c>
      <c r="O5" s="1" t="s">
        <v>79</v>
      </c>
    </row>
    <row r="6" spans="1:15" ht="9" customHeight="1" x14ac:dyDescent="0.35">
      <c r="N6" s="1" t="s">
        <v>69</v>
      </c>
      <c r="O6" s="1" t="s">
        <v>80</v>
      </c>
    </row>
    <row r="7" spans="1:15" ht="24.95" customHeight="1" thickBot="1" x14ac:dyDescent="0.4">
      <c r="A7" s="21"/>
      <c r="B7" s="2" t="s">
        <v>24</v>
      </c>
      <c r="C7" s="225"/>
      <c r="D7" s="159"/>
      <c r="E7" s="22" t="s">
        <v>25</v>
      </c>
      <c r="F7" s="225" t="str">
        <f>'指定請求書（貴社控）'!F11:G11&amp;""</f>
        <v/>
      </c>
      <c r="G7" s="159"/>
      <c r="H7" s="392"/>
      <c r="I7" s="160"/>
      <c r="N7" s="1" t="s">
        <v>70</v>
      </c>
      <c r="O7" s="1" t="s">
        <v>81</v>
      </c>
    </row>
    <row r="8" spans="1:15" x14ac:dyDescent="0.35">
      <c r="A8" s="202" t="s">
        <v>3</v>
      </c>
      <c r="B8" s="421">
        <f>'指定請求書（貴社控）'!B12</f>
        <v>0</v>
      </c>
      <c r="C8" s="421"/>
      <c r="D8" s="421"/>
      <c r="E8" s="421"/>
      <c r="F8" s="421"/>
      <c r="G8" s="422"/>
      <c r="H8" s="30"/>
      <c r="I8" s="3">
        <v>1</v>
      </c>
      <c r="J8" s="160" t="s">
        <v>61</v>
      </c>
      <c r="N8" s="1" t="s">
        <v>71</v>
      </c>
      <c r="O8" s="1" t="s">
        <v>82</v>
      </c>
    </row>
    <row r="9" spans="1:15" ht="17.25" thickBot="1" x14ac:dyDescent="0.4">
      <c r="A9" s="203"/>
      <c r="B9" s="423"/>
      <c r="C9" s="423"/>
      <c r="D9" s="423"/>
      <c r="E9" s="423"/>
      <c r="F9" s="423"/>
      <c r="G9" s="424"/>
      <c r="H9" s="30"/>
      <c r="I9" s="73">
        <v>2</v>
      </c>
      <c r="J9" s="160"/>
      <c r="N9" s="1" t="s">
        <v>72</v>
      </c>
      <c r="O9" s="1" t="s">
        <v>83</v>
      </c>
    </row>
    <row r="10" spans="1:15" x14ac:dyDescent="0.35">
      <c r="A10" s="3" t="s">
        <v>29</v>
      </c>
      <c r="B10" s="166" t="s">
        <v>4</v>
      </c>
      <c r="C10" s="196"/>
      <c r="D10" s="167"/>
      <c r="E10" s="12" t="s">
        <v>38</v>
      </c>
      <c r="F10" s="3" t="s">
        <v>39</v>
      </c>
      <c r="G10" s="3" t="s">
        <v>40</v>
      </c>
      <c r="H10" s="196" t="s">
        <v>41</v>
      </c>
      <c r="I10" s="167"/>
      <c r="J10" s="3" t="s">
        <v>37</v>
      </c>
      <c r="N10" s="1" t="s">
        <v>74</v>
      </c>
      <c r="O10" s="1" t="s">
        <v>85</v>
      </c>
    </row>
    <row r="11" spans="1:15" ht="20.100000000000001" customHeight="1" x14ac:dyDescent="0.35">
      <c r="A11" s="63">
        <v>45170</v>
      </c>
      <c r="B11" s="397" t="s">
        <v>117</v>
      </c>
      <c r="C11" s="398"/>
      <c r="D11" s="399"/>
      <c r="E11" s="64">
        <v>1</v>
      </c>
      <c r="F11" s="65" t="s">
        <v>56</v>
      </c>
      <c r="G11" s="66">
        <v>30000</v>
      </c>
      <c r="H11" s="395">
        <f t="shared" ref="H11" si="0">IF(E11="","",E11*G11)</f>
        <v>30000</v>
      </c>
      <c r="I11" s="396"/>
      <c r="J11" s="67">
        <v>0.1</v>
      </c>
      <c r="L11" s="28" t="s">
        <v>55</v>
      </c>
      <c r="M11" s="29">
        <v>0.1</v>
      </c>
      <c r="N11" s="1" t="s">
        <v>75</v>
      </c>
      <c r="O11" s="1" t="s">
        <v>86</v>
      </c>
    </row>
    <row r="12" spans="1:15" ht="20.100000000000001" customHeight="1" x14ac:dyDescent="0.35">
      <c r="A12" s="63">
        <v>45170</v>
      </c>
      <c r="B12" s="418" t="s">
        <v>118</v>
      </c>
      <c r="C12" s="419"/>
      <c r="D12" s="420"/>
      <c r="E12" s="64">
        <v>2</v>
      </c>
      <c r="F12" s="65" t="s">
        <v>57</v>
      </c>
      <c r="G12" s="66">
        <v>100000</v>
      </c>
      <c r="H12" s="395">
        <f t="shared" ref="H12:H30" si="1">IF(E12="","",E12*G12)</f>
        <v>200000</v>
      </c>
      <c r="I12" s="396"/>
      <c r="J12" s="67">
        <v>0.08</v>
      </c>
      <c r="L12" s="28" t="s">
        <v>56</v>
      </c>
      <c r="M12" s="29">
        <v>0.08</v>
      </c>
      <c r="N12" s="1"/>
      <c r="O12" s="1" t="s">
        <v>87</v>
      </c>
    </row>
    <row r="13" spans="1:15" ht="20.100000000000001" customHeight="1" x14ac:dyDescent="0.35">
      <c r="A13" s="63">
        <v>45170</v>
      </c>
      <c r="B13" s="397" t="s">
        <v>116</v>
      </c>
      <c r="C13" s="398"/>
      <c r="D13" s="399"/>
      <c r="E13" s="68">
        <v>3</v>
      </c>
      <c r="F13" s="65" t="s">
        <v>58</v>
      </c>
      <c r="G13" s="66">
        <v>30000</v>
      </c>
      <c r="H13" s="395">
        <f t="shared" si="1"/>
        <v>90000</v>
      </c>
      <c r="I13" s="396"/>
      <c r="J13" s="67">
        <v>0.1</v>
      </c>
      <c r="L13" s="28" t="s">
        <v>57</v>
      </c>
      <c r="M13" s="1" t="s">
        <v>130</v>
      </c>
      <c r="N13" s="1"/>
      <c r="O13" s="1"/>
    </row>
    <row r="14" spans="1:15" ht="20.100000000000001" customHeight="1" x14ac:dyDescent="0.35">
      <c r="A14" s="63">
        <v>45181</v>
      </c>
      <c r="B14" s="397" t="s">
        <v>119</v>
      </c>
      <c r="C14" s="398"/>
      <c r="D14" s="399"/>
      <c r="E14" s="64">
        <v>4</v>
      </c>
      <c r="F14" s="65" t="s">
        <v>120</v>
      </c>
      <c r="G14" s="66">
        <v>45000</v>
      </c>
      <c r="H14" s="395">
        <f t="shared" si="1"/>
        <v>180000</v>
      </c>
      <c r="I14" s="396"/>
      <c r="J14" s="67">
        <v>0.1</v>
      </c>
      <c r="L14" s="28" t="s">
        <v>58</v>
      </c>
      <c r="N14" s="1"/>
      <c r="O14" s="1"/>
    </row>
    <row r="15" spans="1:15" ht="20.100000000000001" customHeight="1" x14ac:dyDescent="0.35">
      <c r="A15" s="63">
        <v>45194</v>
      </c>
      <c r="B15" s="397" t="s">
        <v>119</v>
      </c>
      <c r="C15" s="398"/>
      <c r="D15" s="399"/>
      <c r="E15" s="64">
        <v>1</v>
      </c>
      <c r="F15" s="65" t="s">
        <v>121</v>
      </c>
      <c r="G15" s="66">
        <v>20000</v>
      </c>
      <c r="H15" s="395">
        <f t="shared" si="1"/>
        <v>20000</v>
      </c>
      <c r="I15" s="396"/>
      <c r="J15" s="67" t="s">
        <v>130</v>
      </c>
      <c r="L15" s="28" t="s">
        <v>59</v>
      </c>
    </row>
    <row r="16" spans="1:15" ht="20.100000000000001" customHeight="1" x14ac:dyDescent="0.35">
      <c r="A16" s="63"/>
      <c r="B16" s="397"/>
      <c r="C16" s="398"/>
      <c r="D16" s="399"/>
      <c r="E16" s="68"/>
      <c r="F16" s="65" t="s">
        <v>55</v>
      </c>
      <c r="G16" s="66"/>
      <c r="H16" s="395" t="str">
        <f>IF(E16="","",E16*G16)</f>
        <v/>
      </c>
      <c r="I16" s="396"/>
      <c r="J16" s="67"/>
      <c r="L16" s="28" t="s">
        <v>60</v>
      </c>
    </row>
    <row r="17" spans="1:12" ht="20.100000000000001" customHeight="1" x14ac:dyDescent="0.35">
      <c r="A17" s="63"/>
      <c r="B17" s="397"/>
      <c r="C17" s="398"/>
      <c r="D17" s="399"/>
      <c r="E17" s="64"/>
      <c r="F17" s="65"/>
      <c r="G17" s="66"/>
      <c r="H17" s="395" t="str">
        <f t="shared" ref="H17:H22" si="2">IF(E17="","",E17*G17)</f>
        <v/>
      </c>
      <c r="I17" s="396"/>
      <c r="J17" s="67"/>
      <c r="L17" s="28" t="s">
        <v>121</v>
      </c>
    </row>
    <row r="18" spans="1:12" ht="20.100000000000001" customHeight="1" x14ac:dyDescent="0.35">
      <c r="A18" s="63"/>
      <c r="B18" s="397"/>
      <c r="C18" s="398"/>
      <c r="D18" s="399"/>
      <c r="E18" s="64"/>
      <c r="F18" s="65"/>
      <c r="G18" s="66"/>
      <c r="H18" s="395" t="str">
        <f t="shared" si="2"/>
        <v/>
      </c>
      <c r="I18" s="396"/>
      <c r="J18" s="67"/>
      <c r="L18" s="28" t="s">
        <v>122</v>
      </c>
    </row>
    <row r="19" spans="1:12" ht="20.100000000000001" customHeight="1" x14ac:dyDescent="0.35">
      <c r="A19" s="63"/>
      <c r="B19" s="397"/>
      <c r="C19" s="398"/>
      <c r="D19" s="399"/>
      <c r="E19" s="68"/>
      <c r="F19" s="65"/>
      <c r="G19" s="66"/>
      <c r="H19" s="395" t="str">
        <f t="shared" si="2"/>
        <v/>
      </c>
      <c r="I19" s="396"/>
      <c r="J19" s="67"/>
      <c r="L19" s="28"/>
    </row>
    <row r="20" spans="1:12" ht="20.100000000000001" customHeight="1" x14ac:dyDescent="0.35">
      <c r="A20" s="63"/>
      <c r="B20" s="397"/>
      <c r="C20" s="398"/>
      <c r="D20" s="399"/>
      <c r="E20" s="64"/>
      <c r="F20" s="65"/>
      <c r="G20" s="66"/>
      <c r="H20" s="395" t="str">
        <f t="shared" si="2"/>
        <v/>
      </c>
      <c r="I20" s="396"/>
      <c r="J20" s="67"/>
      <c r="L20" s="28"/>
    </row>
    <row r="21" spans="1:12" ht="20.100000000000001" customHeight="1" x14ac:dyDescent="0.35">
      <c r="A21" s="63"/>
      <c r="B21" s="397"/>
      <c r="C21" s="398"/>
      <c r="D21" s="399"/>
      <c r="E21" s="64"/>
      <c r="F21" s="65"/>
      <c r="G21" s="66"/>
      <c r="H21" s="395" t="str">
        <f t="shared" si="2"/>
        <v/>
      </c>
      <c r="I21" s="396"/>
      <c r="J21" s="67"/>
      <c r="L21" s="28"/>
    </row>
    <row r="22" spans="1:12" ht="20.100000000000001" customHeight="1" x14ac:dyDescent="0.35">
      <c r="A22" s="63"/>
      <c r="B22" s="397"/>
      <c r="C22" s="398"/>
      <c r="D22" s="399"/>
      <c r="E22" s="68"/>
      <c r="F22" s="65"/>
      <c r="G22" s="66"/>
      <c r="H22" s="395" t="str">
        <f t="shared" si="2"/>
        <v/>
      </c>
      <c r="I22" s="396"/>
      <c r="J22" s="67"/>
      <c r="L22" s="28"/>
    </row>
    <row r="23" spans="1:12" ht="20.100000000000001" customHeight="1" x14ac:dyDescent="0.35">
      <c r="A23" s="63"/>
      <c r="B23" s="397"/>
      <c r="C23" s="398"/>
      <c r="D23" s="399"/>
      <c r="E23" s="64"/>
      <c r="F23" s="65"/>
      <c r="G23" s="66"/>
      <c r="H23" s="395" t="str">
        <f t="shared" si="1"/>
        <v/>
      </c>
      <c r="I23" s="396"/>
      <c r="J23" s="67"/>
      <c r="L23" s="28"/>
    </row>
    <row r="24" spans="1:12" ht="20.100000000000001" customHeight="1" x14ac:dyDescent="0.35">
      <c r="A24" s="63"/>
      <c r="B24" s="397"/>
      <c r="C24" s="398"/>
      <c r="D24" s="399"/>
      <c r="E24" s="64"/>
      <c r="F24" s="65"/>
      <c r="G24" s="66"/>
      <c r="H24" s="395" t="str">
        <f t="shared" si="1"/>
        <v/>
      </c>
      <c r="I24" s="396"/>
      <c r="J24" s="67"/>
      <c r="L24" s="28"/>
    </row>
    <row r="25" spans="1:12" ht="20.100000000000001" customHeight="1" x14ac:dyDescent="0.35">
      <c r="A25" s="63"/>
      <c r="B25" s="397"/>
      <c r="C25" s="398"/>
      <c r="D25" s="399"/>
      <c r="E25" s="68"/>
      <c r="F25" s="65"/>
      <c r="G25" s="66"/>
      <c r="H25" s="395" t="str">
        <f t="shared" si="1"/>
        <v/>
      </c>
      <c r="I25" s="396"/>
      <c r="J25" s="67"/>
      <c r="L25" s="28"/>
    </row>
    <row r="26" spans="1:12" ht="20.100000000000001" customHeight="1" x14ac:dyDescent="0.35">
      <c r="A26" s="63"/>
      <c r="B26" s="397"/>
      <c r="C26" s="398"/>
      <c r="D26" s="399"/>
      <c r="E26" s="64"/>
      <c r="F26" s="65"/>
      <c r="G26" s="66"/>
      <c r="H26" s="395" t="str">
        <f t="shared" si="1"/>
        <v/>
      </c>
      <c r="I26" s="396"/>
      <c r="J26" s="67"/>
      <c r="L26" s="28"/>
    </row>
    <row r="27" spans="1:12" ht="20.100000000000001" customHeight="1" x14ac:dyDescent="0.35">
      <c r="A27" s="63"/>
      <c r="B27" s="397"/>
      <c r="C27" s="398"/>
      <c r="D27" s="399"/>
      <c r="E27" s="64"/>
      <c r="F27" s="65"/>
      <c r="G27" s="66"/>
      <c r="H27" s="395" t="str">
        <f t="shared" si="1"/>
        <v/>
      </c>
      <c r="I27" s="396"/>
      <c r="J27" s="67"/>
      <c r="L27" s="28"/>
    </row>
    <row r="28" spans="1:12" ht="20.100000000000001" customHeight="1" x14ac:dyDescent="0.35">
      <c r="A28" s="63"/>
      <c r="B28" s="397"/>
      <c r="C28" s="398"/>
      <c r="D28" s="399"/>
      <c r="E28" s="68"/>
      <c r="F28" s="65"/>
      <c r="G28" s="66"/>
      <c r="H28" s="395" t="str">
        <f t="shared" si="1"/>
        <v/>
      </c>
      <c r="I28" s="396"/>
      <c r="J28" s="67"/>
      <c r="L28" s="28"/>
    </row>
    <row r="29" spans="1:12" ht="20.100000000000001" customHeight="1" x14ac:dyDescent="0.35">
      <c r="A29" s="63"/>
      <c r="B29" s="397"/>
      <c r="C29" s="398"/>
      <c r="D29" s="399"/>
      <c r="E29" s="64"/>
      <c r="F29" s="65"/>
      <c r="G29" s="66"/>
      <c r="H29" s="395" t="str">
        <f t="shared" si="1"/>
        <v/>
      </c>
      <c r="I29" s="396"/>
      <c r="J29" s="67"/>
      <c r="L29" s="28"/>
    </row>
    <row r="30" spans="1:12" ht="20.100000000000001" customHeight="1" thickBot="1" x14ac:dyDescent="0.4">
      <c r="A30" s="69"/>
      <c r="B30" s="415"/>
      <c r="C30" s="416"/>
      <c r="D30" s="417"/>
      <c r="E30" s="70"/>
      <c r="F30" s="71"/>
      <c r="G30" s="72"/>
      <c r="H30" s="401" t="str">
        <f t="shared" si="1"/>
        <v/>
      </c>
      <c r="I30" s="402"/>
      <c r="J30" s="67"/>
      <c r="L30" s="28"/>
    </row>
    <row r="31" spans="1:12" ht="20.100000000000001" customHeight="1" thickTop="1" x14ac:dyDescent="0.35">
      <c r="A31" s="403" t="str">
        <f>IF($I$9=2,"次ページへ","合　　　計")</f>
        <v>次ページへ</v>
      </c>
      <c r="B31" s="404"/>
      <c r="C31" s="404"/>
      <c r="D31" s="404"/>
      <c r="E31" s="404"/>
      <c r="F31" s="404"/>
      <c r="G31" s="405"/>
      <c r="H31" s="406">
        <f>IF(H11="","",SUM(H11:I30))</f>
        <v>520000</v>
      </c>
      <c r="I31" s="407"/>
      <c r="J31" s="25"/>
    </row>
    <row r="32" spans="1:12" ht="9" customHeight="1" x14ac:dyDescent="0.35"/>
    <row r="33" spans="1:10" ht="20.100000000000001" customHeight="1" x14ac:dyDescent="0.35">
      <c r="A33" s="409" t="s">
        <v>124</v>
      </c>
      <c r="B33" s="412" t="s">
        <v>125</v>
      </c>
      <c r="C33" s="166" t="s">
        <v>37</v>
      </c>
      <c r="D33" s="167"/>
      <c r="E33" s="170" t="s">
        <v>41</v>
      </c>
      <c r="F33" s="171"/>
      <c r="G33" s="172"/>
      <c r="H33" s="170" t="s">
        <v>46</v>
      </c>
      <c r="I33" s="171"/>
      <c r="J33" s="172"/>
    </row>
    <row r="34" spans="1:10" ht="20.100000000000001" customHeight="1" x14ac:dyDescent="0.35">
      <c r="A34" s="410"/>
      <c r="B34" s="413"/>
      <c r="C34" s="48">
        <v>0.1</v>
      </c>
      <c r="D34" s="26" t="s">
        <v>45</v>
      </c>
      <c r="E34" s="164" t="str">
        <f>IF($I9=2,"",SUMIF(J11:J30,"10%",H11:I30))</f>
        <v/>
      </c>
      <c r="F34" s="165"/>
      <c r="G34" s="8" t="s">
        <v>43</v>
      </c>
      <c r="H34" s="164" t="str">
        <f>IF(E34="","",ROUNDDOWN(E34*0.1,0))</f>
        <v/>
      </c>
      <c r="I34" s="165"/>
      <c r="J34" s="3" t="s">
        <v>43</v>
      </c>
    </row>
    <row r="35" spans="1:10" ht="20.100000000000001" customHeight="1" x14ac:dyDescent="0.35">
      <c r="A35" s="410"/>
      <c r="B35" s="413"/>
      <c r="C35" s="49">
        <v>0.08</v>
      </c>
      <c r="D35" s="26" t="s">
        <v>45</v>
      </c>
      <c r="E35" s="164" t="str">
        <f>IF($I9=2,"",SUMIF(J11:J30,"8%",H11:I30))</f>
        <v/>
      </c>
      <c r="F35" s="165"/>
      <c r="G35" s="15" t="s">
        <v>43</v>
      </c>
      <c r="H35" s="164" t="str">
        <f>IF(E35="","",ROUNDDOWN(E35*0.08,0))</f>
        <v/>
      </c>
      <c r="I35" s="165"/>
      <c r="J35" s="3" t="s">
        <v>43</v>
      </c>
    </row>
    <row r="36" spans="1:10" ht="20.100000000000001" customHeight="1" x14ac:dyDescent="0.35">
      <c r="A36" s="410"/>
      <c r="B36" s="413"/>
      <c r="C36" s="23" t="s">
        <v>130</v>
      </c>
      <c r="D36" s="26" t="s">
        <v>45</v>
      </c>
      <c r="E36" s="164" t="str">
        <f>IF($I9=2,"",SUMIF(J11:J30,"非課税",H11:I30))</f>
        <v/>
      </c>
      <c r="F36" s="165"/>
      <c r="G36" s="15" t="s">
        <v>43</v>
      </c>
      <c r="H36" s="164" t="str">
        <f>IF(E36="","",ROUNDDOWN(E36*0,0))</f>
        <v/>
      </c>
      <c r="I36" s="165"/>
      <c r="J36" s="3" t="s">
        <v>43</v>
      </c>
    </row>
    <row r="37" spans="1:10" ht="20.100000000000001" customHeight="1" x14ac:dyDescent="0.35">
      <c r="A37" s="411"/>
      <c r="B37" s="414"/>
      <c r="C37" s="166" t="s">
        <v>42</v>
      </c>
      <c r="D37" s="167"/>
      <c r="E37" s="168">
        <f>SUM(E34:F36)</f>
        <v>0</v>
      </c>
      <c r="F37" s="426"/>
      <c r="G37" s="3" t="s">
        <v>43</v>
      </c>
      <c r="H37" s="164">
        <f>SUM(H34:I36)</f>
        <v>0</v>
      </c>
      <c r="I37" s="165"/>
      <c r="J37" s="3" t="s">
        <v>43</v>
      </c>
    </row>
    <row r="38" spans="1:10" ht="10.5" customHeight="1" thickBot="1" x14ac:dyDescent="0.4">
      <c r="A38" s="16"/>
      <c r="B38" s="17"/>
      <c r="C38" s="17"/>
      <c r="D38" s="17"/>
      <c r="E38" s="436" t="s">
        <v>90</v>
      </c>
      <c r="F38" s="27" t="s">
        <v>53</v>
      </c>
      <c r="G38" s="17"/>
      <c r="H38" s="17"/>
      <c r="I38" s="27" t="s">
        <v>28</v>
      </c>
      <c r="J38" s="17"/>
    </row>
    <row r="39" spans="1:10" ht="20.100000000000001" customHeight="1" thickBot="1" x14ac:dyDescent="0.4">
      <c r="A39" s="9"/>
      <c r="E39" s="436"/>
      <c r="H39" s="400" t="s">
        <v>95</v>
      </c>
      <c r="I39" s="400"/>
      <c r="J39" s="400"/>
    </row>
    <row r="40" spans="1:10" s="1" customFormat="1" x14ac:dyDescent="0.35">
      <c r="A40" s="427" t="s">
        <v>51</v>
      </c>
      <c r="B40" s="428"/>
      <c r="C40" s="429" t="s">
        <v>52</v>
      </c>
      <c r="D40" s="430"/>
      <c r="E40" s="430"/>
      <c r="F40" s="431"/>
      <c r="G40" s="3"/>
      <c r="H40" s="3"/>
      <c r="I40" s="3"/>
      <c r="J40" s="3"/>
    </row>
    <row r="41" spans="1:10" ht="27.75" customHeight="1" thickBot="1" x14ac:dyDescent="0.4">
      <c r="A41" s="38" t="s">
        <v>53</v>
      </c>
      <c r="B41" s="144">
        <f>IF(E37="","",E37)</f>
        <v>0</v>
      </c>
      <c r="C41" s="432" t="s">
        <v>54</v>
      </c>
      <c r="D41" s="433"/>
      <c r="E41" s="434">
        <f>IF(B41="","",SUM(E37,H37))</f>
        <v>0</v>
      </c>
      <c r="F41" s="435"/>
      <c r="G41" s="6"/>
      <c r="H41" s="6"/>
      <c r="I41" s="6"/>
      <c r="J41" s="6"/>
    </row>
  </sheetData>
  <sheetProtection algorithmName="SHA-512" hashValue="GlhMX20rRepZeOk28vF6fqYsIonLNpg84xYJSKySkKxTlQzXuU7EsUYcZApUoskpdF3JpUgfPW5o6OIAgbcwsg==" saltValue="dmoP1NXClefGDBb4dgCWQA==" spinCount="100000" sheet="1" objects="1" scenarios="1" formatCells="0"/>
  <mergeCells count="80">
    <mergeCell ref="A3:B3"/>
    <mergeCell ref="A40:B40"/>
    <mergeCell ref="C40:F40"/>
    <mergeCell ref="C41:D41"/>
    <mergeCell ref="E41:F41"/>
    <mergeCell ref="E38:E39"/>
    <mergeCell ref="B23:D23"/>
    <mergeCell ref="B14:D14"/>
    <mergeCell ref="C7:D7"/>
    <mergeCell ref="F7:G7"/>
    <mergeCell ref="A1:B2"/>
    <mergeCell ref="A33:A37"/>
    <mergeCell ref="B33:B37"/>
    <mergeCell ref="E35:F35"/>
    <mergeCell ref="B30:D30"/>
    <mergeCell ref="E34:F34"/>
    <mergeCell ref="B24:D24"/>
    <mergeCell ref="B15:D15"/>
    <mergeCell ref="B12:D12"/>
    <mergeCell ref="A8:A9"/>
    <mergeCell ref="B8:G9"/>
    <mergeCell ref="F4:J4"/>
    <mergeCell ref="H35:I35"/>
    <mergeCell ref="C37:D37"/>
    <mergeCell ref="E37:F37"/>
    <mergeCell ref="H37:I37"/>
    <mergeCell ref="H39:J39"/>
    <mergeCell ref="E36:F36"/>
    <mergeCell ref="H36:I36"/>
    <mergeCell ref="H34:I34"/>
    <mergeCell ref="B27:D27"/>
    <mergeCell ref="H27:I27"/>
    <mergeCell ref="B28:D28"/>
    <mergeCell ref="H28:I28"/>
    <mergeCell ref="B29:D29"/>
    <mergeCell ref="H29:I29"/>
    <mergeCell ref="H30:I30"/>
    <mergeCell ref="A31:G31"/>
    <mergeCell ref="H31:I31"/>
    <mergeCell ref="C33:D33"/>
    <mergeCell ref="E33:G33"/>
    <mergeCell ref="H33:J33"/>
    <mergeCell ref="H24:I24"/>
    <mergeCell ref="B25:D25"/>
    <mergeCell ref="H25:I25"/>
    <mergeCell ref="B26:D26"/>
    <mergeCell ref="H26:I26"/>
    <mergeCell ref="H23:I23"/>
    <mergeCell ref="B17:D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H14:I14"/>
    <mergeCell ref="H15:I15"/>
    <mergeCell ref="B16:D16"/>
    <mergeCell ref="H16:I16"/>
    <mergeCell ref="B11:D11"/>
    <mergeCell ref="H11:I11"/>
    <mergeCell ref="H12:I12"/>
    <mergeCell ref="B13:D13"/>
    <mergeCell ref="H13:I13"/>
    <mergeCell ref="H7:I7"/>
    <mergeCell ref="J8:J9"/>
    <mergeCell ref="B10:D10"/>
    <mergeCell ref="H10:I10"/>
    <mergeCell ref="F5:G5"/>
    <mergeCell ref="I5:J5"/>
    <mergeCell ref="E1:F1"/>
    <mergeCell ref="G1:J1"/>
    <mergeCell ref="E2:H2"/>
    <mergeCell ref="E3:F3"/>
    <mergeCell ref="H3:J3"/>
  </mergeCells>
  <phoneticPr fontId="2"/>
  <conditionalFormatting sqref="J11:J30">
    <cfRule type="cellIs" dxfId="10" priority="1" operator="equal">
      <formula>"非課税"</formula>
    </cfRule>
    <cfRule type="cellIs" dxfId="9" priority="2" operator="equal">
      <formula>0.08</formula>
    </cfRule>
  </conditionalFormatting>
  <dataValidations count="2">
    <dataValidation type="list" allowBlank="1" showInputMessage="1" sqref="F11:F30" xr:uid="{B314BC08-3276-4276-ADF0-4EE72E1A5BA9}">
      <formula1>$L$11:$L$24</formula1>
    </dataValidation>
    <dataValidation type="list" allowBlank="1" showInputMessage="1" sqref="J11:J30" xr:uid="{AD6EFB9B-6731-4AAA-BB53-CE9F88EE4AB3}">
      <formula1>$M$11:$M$13</formula1>
    </dataValidation>
  </dataValidations>
  <printOptions horizontalCentered="1"/>
  <pageMargins left="0.51181102362204722" right="0.11811023622047245" top="0.15748031496062992" bottom="0" header="0" footer="0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3F60-3293-4049-9481-496E5D42C9B9}">
  <dimension ref="A1:O41"/>
  <sheetViews>
    <sheetView showZeros="0" topLeftCell="A13" workbookViewId="0">
      <selection activeCell="P15" sqref="P15"/>
    </sheetView>
  </sheetViews>
  <sheetFormatPr defaultRowHeight="16.5" x14ac:dyDescent="0.35"/>
  <cols>
    <col min="1" max="1" width="10.42578125" customWidth="1"/>
    <col min="2" max="2" width="20" customWidth="1"/>
    <col min="3" max="3" width="6.5703125" customWidth="1"/>
    <col min="4" max="4" width="3.28515625" customWidth="1"/>
    <col min="5" max="5" width="13.5703125" customWidth="1"/>
    <col min="6" max="10" width="8.7109375" customWidth="1"/>
    <col min="12" max="12" width="7.28515625" style="1" hidden="1" customWidth="1"/>
    <col min="13" max="13" width="5.140625" style="1" hidden="1" customWidth="1"/>
    <col min="14" max="14" width="11.28515625" hidden="1" customWidth="1"/>
    <col min="15" max="15" width="7.42578125" hidden="1" customWidth="1"/>
    <col min="16" max="17" width="9.140625" customWidth="1"/>
  </cols>
  <sheetData>
    <row r="1" spans="1:15" ht="17.25" thickBot="1" x14ac:dyDescent="0.4">
      <c r="A1" s="408" t="s">
        <v>96</v>
      </c>
      <c r="B1" s="408"/>
      <c r="E1" s="229" t="s">
        <v>50</v>
      </c>
      <c r="F1" s="230"/>
      <c r="G1" s="387">
        <f>'指定請求書（貴社控）'!G1:J1</f>
        <v>0</v>
      </c>
      <c r="H1" s="388"/>
      <c r="I1" s="388"/>
      <c r="J1" s="389"/>
    </row>
    <row r="2" spans="1:15" ht="17.25" customHeight="1" thickBot="1" x14ac:dyDescent="0.4">
      <c r="A2" s="408"/>
      <c r="B2" s="408"/>
      <c r="E2" s="235" t="s">
        <v>49</v>
      </c>
      <c r="F2" s="235"/>
      <c r="G2" s="235"/>
      <c r="H2" s="235"/>
      <c r="I2" t="s">
        <v>48</v>
      </c>
      <c r="J2" s="47">
        <f>'指定請求書（貴社控）'!J2</f>
        <v>0</v>
      </c>
      <c r="L2" s="32"/>
      <c r="N2" s="1" t="s">
        <v>65</v>
      </c>
      <c r="O2" s="1" t="s">
        <v>76</v>
      </c>
    </row>
    <row r="3" spans="1:15" ht="20.25" customHeight="1" thickBot="1" x14ac:dyDescent="0.4">
      <c r="A3" s="228" t="s">
        <v>134</v>
      </c>
      <c r="B3" s="228"/>
      <c r="E3" s="236" t="s">
        <v>0</v>
      </c>
      <c r="F3" s="237"/>
      <c r="G3" s="36" t="s">
        <v>91</v>
      </c>
      <c r="H3" s="390">
        <f>'指定請求書（貴社控）'!H3:J3</f>
        <v>0</v>
      </c>
      <c r="I3" s="390"/>
      <c r="J3" s="391"/>
      <c r="N3" s="1" t="s">
        <v>66</v>
      </c>
      <c r="O3" s="1" t="s">
        <v>77</v>
      </c>
    </row>
    <row r="4" spans="1:15" ht="24.75" thickBot="1" x14ac:dyDescent="0.4">
      <c r="A4" s="41">
        <f>'指定請求書（貴社控）'!A5</f>
        <v>0</v>
      </c>
      <c r="B4" s="42">
        <f>'指定請求書（貴社控）'!B5</f>
        <v>0</v>
      </c>
      <c r="C4" s="24"/>
      <c r="D4" s="14"/>
      <c r="E4" s="20" t="s">
        <v>34</v>
      </c>
      <c r="F4" s="229" t="str">
        <f>'指定請求書（貴社控）'!F6:J6&amp;""</f>
        <v/>
      </c>
      <c r="G4" s="425"/>
      <c r="H4" s="425"/>
      <c r="I4" s="425"/>
      <c r="J4" s="230"/>
      <c r="N4" s="1" t="s">
        <v>67</v>
      </c>
      <c r="O4" s="1" t="s">
        <v>78</v>
      </c>
    </row>
    <row r="5" spans="1:15" ht="24.75" customHeight="1" thickBot="1" x14ac:dyDescent="0.4">
      <c r="A5" t="s">
        <v>2</v>
      </c>
      <c r="E5" s="10" t="s">
        <v>10</v>
      </c>
      <c r="F5" s="393" t="str">
        <f>'指定請求書（貴社控）'!F9:G9&amp;""</f>
        <v/>
      </c>
      <c r="G5" s="394"/>
      <c r="H5" s="13" t="s">
        <v>1</v>
      </c>
      <c r="I5" s="162" t="str">
        <f>'指定請求書（貴社控）'!I9:J9&amp;""</f>
        <v/>
      </c>
      <c r="J5" s="163"/>
      <c r="N5" s="1" t="s">
        <v>68</v>
      </c>
      <c r="O5" s="1" t="s">
        <v>79</v>
      </c>
    </row>
    <row r="6" spans="1:15" ht="9" customHeight="1" x14ac:dyDescent="0.35">
      <c r="N6" s="1" t="s">
        <v>69</v>
      </c>
      <c r="O6" s="1" t="s">
        <v>80</v>
      </c>
    </row>
    <row r="7" spans="1:15" ht="24.95" customHeight="1" thickBot="1" x14ac:dyDescent="0.4">
      <c r="A7" s="21"/>
      <c r="B7" s="2" t="s">
        <v>24</v>
      </c>
      <c r="C7" s="225"/>
      <c r="D7" s="159"/>
      <c r="E7" s="22" t="s">
        <v>25</v>
      </c>
      <c r="F7" s="225" t="str">
        <f>'指定請求書（貴社控）'!F11:G11&amp;""</f>
        <v/>
      </c>
      <c r="G7" s="159"/>
      <c r="H7" s="392"/>
      <c r="I7" s="160"/>
      <c r="N7" s="1" t="s">
        <v>70</v>
      </c>
      <c r="O7" s="1" t="s">
        <v>81</v>
      </c>
    </row>
    <row r="8" spans="1:15" x14ac:dyDescent="0.35">
      <c r="A8" s="202" t="s">
        <v>3</v>
      </c>
      <c r="B8" s="421">
        <f>'指定請求書（貴社控）'!B12</f>
        <v>0</v>
      </c>
      <c r="C8" s="421"/>
      <c r="D8" s="421"/>
      <c r="E8" s="421"/>
      <c r="F8" s="421"/>
      <c r="G8" s="422"/>
      <c r="H8" s="30"/>
      <c r="I8" s="3">
        <v>1</v>
      </c>
      <c r="J8" s="160" t="s">
        <v>61</v>
      </c>
      <c r="N8" s="1" t="s">
        <v>71</v>
      </c>
      <c r="O8" s="1" t="s">
        <v>82</v>
      </c>
    </row>
    <row r="9" spans="1:15" ht="17.25" thickBot="1" x14ac:dyDescent="0.4">
      <c r="A9" s="203"/>
      <c r="B9" s="423"/>
      <c r="C9" s="423"/>
      <c r="D9" s="423"/>
      <c r="E9" s="423"/>
      <c r="F9" s="423"/>
      <c r="G9" s="424"/>
      <c r="H9" s="30"/>
      <c r="I9" s="73">
        <v>1</v>
      </c>
      <c r="J9" s="160"/>
      <c r="N9" s="1" t="s">
        <v>72</v>
      </c>
      <c r="O9" s="1" t="s">
        <v>83</v>
      </c>
    </row>
    <row r="10" spans="1:15" x14ac:dyDescent="0.35">
      <c r="A10" s="3" t="s">
        <v>29</v>
      </c>
      <c r="B10" s="166" t="s">
        <v>4</v>
      </c>
      <c r="C10" s="196"/>
      <c r="D10" s="167"/>
      <c r="E10" s="12" t="s">
        <v>38</v>
      </c>
      <c r="F10" s="3" t="s">
        <v>39</v>
      </c>
      <c r="G10" s="3" t="s">
        <v>40</v>
      </c>
      <c r="H10" s="196" t="s">
        <v>41</v>
      </c>
      <c r="I10" s="167"/>
      <c r="J10" s="3" t="s">
        <v>37</v>
      </c>
      <c r="N10" s="1" t="s">
        <v>74</v>
      </c>
      <c r="O10" s="1" t="s">
        <v>85</v>
      </c>
    </row>
    <row r="11" spans="1:15" ht="20.100000000000001" customHeight="1" x14ac:dyDescent="0.35">
      <c r="A11" s="63"/>
      <c r="B11" s="441"/>
      <c r="C11" s="442"/>
      <c r="D11" s="443"/>
      <c r="E11" s="64"/>
      <c r="F11" s="65"/>
      <c r="G11" s="66"/>
      <c r="H11" s="395" t="str">
        <f>IF(E11="","",E11*G11)</f>
        <v/>
      </c>
      <c r="I11" s="396"/>
      <c r="J11" s="67"/>
      <c r="L11" s="28" t="s">
        <v>55</v>
      </c>
      <c r="M11" s="29">
        <v>0.1</v>
      </c>
      <c r="N11" s="1" t="s">
        <v>75</v>
      </c>
      <c r="O11" s="1" t="s">
        <v>86</v>
      </c>
    </row>
    <row r="12" spans="1:15" ht="20.100000000000001" customHeight="1" x14ac:dyDescent="0.35">
      <c r="A12" s="63"/>
      <c r="B12" s="441"/>
      <c r="C12" s="442"/>
      <c r="D12" s="443"/>
      <c r="E12" s="64"/>
      <c r="F12" s="65"/>
      <c r="G12" s="66"/>
      <c r="H12" s="395" t="str">
        <f t="shared" ref="H12:H14" si="0">IF(E12="","",E12*G12)</f>
        <v/>
      </c>
      <c r="I12" s="396"/>
      <c r="J12" s="67"/>
      <c r="L12" s="28" t="s">
        <v>56</v>
      </c>
      <c r="M12" s="29">
        <v>0.08</v>
      </c>
      <c r="N12" s="1"/>
      <c r="O12" s="1" t="s">
        <v>87</v>
      </c>
    </row>
    <row r="13" spans="1:15" ht="20.100000000000001" customHeight="1" x14ac:dyDescent="0.35">
      <c r="A13" s="63"/>
      <c r="B13" s="441"/>
      <c r="C13" s="442"/>
      <c r="D13" s="443"/>
      <c r="E13" s="68"/>
      <c r="F13" s="65"/>
      <c r="G13" s="66"/>
      <c r="H13" s="395" t="str">
        <f t="shared" si="0"/>
        <v/>
      </c>
      <c r="I13" s="396"/>
      <c r="J13" s="67"/>
      <c r="L13" s="28" t="s">
        <v>57</v>
      </c>
      <c r="M13" s="1" t="s">
        <v>130</v>
      </c>
      <c r="N13" s="1"/>
      <c r="O13" s="1"/>
    </row>
    <row r="14" spans="1:15" ht="20.100000000000001" customHeight="1" x14ac:dyDescent="0.35">
      <c r="A14" s="63"/>
      <c r="B14" s="441"/>
      <c r="C14" s="442"/>
      <c r="D14" s="443"/>
      <c r="E14" s="64"/>
      <c r="F14" s="65"/>
      <c r="G14" s="66"/>
      <c r="H14" s="395" t="str">
        <f t="shared" si="0"/>
        <v/>
      </c>
      <c r="I14" s="396"/>
      <c r="J14" s="67"/>
      <c r="L14" s="28" t="s">
        <v>58</v>
      </c>
      <c r="N14" s="1"/>
      <c r="O14" s="1">
        <v>1</v>
      </c>
    </row>
    <row r="15" spans="1:15" ht="20.100000000000001" customHeight="1" x14ac:dyDescent="0.35">
      <c r="A15" s="63"/>
      <c r="B15" s="441"/>
      <c r="C15" s="442"/>
      <c r="D15" s="443"/>
      <c r="E15" s="64"/>
      <c r="F15" s="65"/>
      <c r="G15" s="66"/>
      <c r="H15" s="395" t="str">
        <f t="shared" ref="H15:H30" si="1">IF(E15="","",E15*G15)</f>
        <v/>
      </c>
      <c r="I15" s="396"/>
      <c r="J15" s="67"/>
      <c r="L15" s="28" t="s">
        <v>59</v>
      </c>
      <c r="O15" s="1">
        <v>2</v>
      </c>
    </row>
    <row r="16" spans="1:15" ht="20.100000000000001" customHeight="1" x14ac:dyDescent="0.35">
      <c r="A16" s="63"/>
      <c r="B16" s="441"/>
      <c r="C16" s="442"/>
      <c r="D16" s="443"/>
      <c r="E16" s="68"/>
      <c r="F16" s="65"/>
      <c r="G16" s="66"/>
      <c r="H16" s="395" t="str">
        <f t="shared" si="1"/>
        <v/>
      </c>
      <c r="I16" s="396"/>
      <c r="J16" s="67"/>
      <c r="L16" s="28" t="s">
        <v>60</v>
      </c>
    </row>
    <row r="17" spans="1:12" ht="20.100000000000001" customHeight="1" x14ac:dyDescent="0.35">
      <c r="A17" s="63"/>
      <c r="B17" s="441"/>
      <c r="C17" s="442"/>
      <c r="D17" s="443"/>
      <c r="E17" s="64"/>
      <c r="F17" s="65"/>
      <c r="G17" s="66"/>
      <c r="H17" s="395" t="str">
        <f t="shared" si="1"/>
        <v/>
      </c>
      <c r="I17" s="396"/>
      <c r="J17" s="67"/>
      <c r="L17" s="28" t="s">
        <v>121</v>
      </c>
    </row>
    <row r="18" spans="1:12" ht="20.100000000000001" customHeight="1" x14ac:dyDescent="0.35">
      <c r="A18" s="63"/>
      <c r="B18" s="441"/>
      <c r="C18" s="442"/>
      <c r="D18" s="443"/>
      <c r="E18" s="64"/>
      <c r="F18" s="65"/>
      <c r="G18" s="66"/>
      <c r="H18" s="395" t="str">
        <f t="shared" si="1"/>
        <v/>
      </c>
      <c r="I18" s="396"/>
      <c r="J18" s="67"/>
      <c r="L18" s="28" t="s">
        <v>122</v>
      </c>
    </row>
    <row r="19" spans="1:12" ht="20.100000000000001" customHeight="1" x14ac:dyDescent="0.35">
      <c r="A19" s="63"/>
      <c r="B19" s="441"/>
      <c r="C19" s="442"/>
      <c r="D19" s="443"/>
      <c r="E19" s="68"/>
      <c r="F19" s="65"/>
      <c r="G19" s="66"/>
      <c r="H19" s="395" t="str">
        <f t="shared" si="1"/>
        <v/>
      </c>
      <c r="I19" s="396"/>
      <c r="J19" s="67"/>
      <c r="L19" s="28"/>
    </row>
    <row r="20" spans="1:12" ht="20.100000000000001" customHeight="1" x14ac:dyDescent="0.35">
      <c r="A20" s="63"/>
      <c r="B20" s="441"/>
      <c r="C20" s="442"/>
      <c r="D20" s="443"/>
      <c r="E20" s="64"/>
      <c r="F20" s="65"/>
      <c r="G20" s="66"/>
      <c r="H20" s="395" t="str">
        <f t="shared" si="1"/>
        <v/>
      </c>
      <c r="I20" s="396"/>
      <c r="J20" s="67"/>
      <c r="L20" s="28"/>
    </row>
    <row r="21" spans="1:12" ht="20.100000000000001" customHeight="1" x14ac:dyDescent="0.35">
      <c r="A21" s="63"/>
      <c r="B21" s="441"/>
      <c r="C21" s="442"/>
      <c r="D21" s="443"/>
      <c r="E21" s="64"/>
      <c r="F21" s="65"/>
      <c r="G21" s="66"/>
      <c r="H21" s="395" t="str">
        <f t="shared" si="1"/>
        <v/>
      </c>
      <c r="I21" s="396"/>
      <c r="J21" s="67"/>
      <c r="L21" s="28"/>
    </row>
    <row r="22" spans="1:12" ht="20.100000000000001" customHeight="1" x14ac:dyDescent="0.35">
      <c r="A22" s="63"/>
      <c r="B22" s="441"/>
      <c r="C22" s="442"/>
      <c r="D22" s="443"/>
      <c r="E22" s="68"/>
      <c r="F22" s="65"/>
      <c r="G22" s="66"/>
      <c r="H22" s="395" t="str">
        <f t="shared" si="1"/>
        <v/>
      </c>
      <c r="I22" s="396"/>
      <c r="J22" s="67"/>
      <c r="L22" s="28"/>
    </row>
    <row r="23" spans="1:12" ht="20.100000000000001" customHeight="1" x14ac:dyDescent="0.35">
      <c r="A23" s="63"/>
      <c r="B23" s="441"/>
      <c r="C23" s="442"/>
      <c r="D23" s="443"/>
      <c r="E23" s="64"/>
      <c r="F23" s="65"/>
      <c r="G23" s="66"/>
      <c r="H23" s="395" t="str">
        <f t="shared" si="1"/>
        <v/>
      </c>
      <c r="I23" s="396"/>
      <c r="J23" s="67"/>
      <c r="L23" s="28"/>
    </row>
    <row r="24" spans="1:12" ht="20.100000000000001" customHeight="1" x14ac:dyDescent="0.35">
      <c r="A24" s="63"/>
      <c r="B24" s="441"/>
      <c r="C24" s="442"/>
      <c r="D24" s="443"/>
      <c r="E24" s="64"/>
      <c r="F24" s="65"/>
      <c r="G24" s="66"/>
      <c r="H24" s="395" t="str">
        <f t="shared" si="1"/>
        <v/>
      </c>
      <c r="I24" s="396"/>
      <c r="J24" s="67"/>
      <c r="L24" s="28"/>
    </row>
    <row r="25" spans="1:12" ht="20.100000000000001" customHeight="1" x14ac:dyDescent="0.35">
      <c r="A25" s="63"/>
      <c r="B25" s="441"/>
      <c r="C25" s="442"/>
      <c r="D25" s="443"/>
      <c r="E25" s="68"/>
      <c r="F25" s="65"/>
      <c r="G25" s="66"/>
      <c r="H25" s="395" t="str">
        <f t="shared" si="1"/>
        <v/>
      </c>
      <c r="I25" s="396"/>
      <c r="J25" s="67"/>
      <c r="L25" s="28"/>
    </row>
    <row r="26" spans="1:12" ht="20.100000000000001" customHeight="1" x14ac:dyDescent="0.35">
      <c r="A26" s="63"/>
      <c r="B26" s="441"/>
      <c r="C26" s="442"/>
      <c r="D26" s="443"/>
      <c r="E26" s="64"/>
      <c r="F26" s="65"/>
      <c r="G26" s="66"/>
      <c r="H26" s="395" t="str">
        <f t="shared" si="1"/>
        <v/>
      </c>
      <c r="I26" s="396"/>
      <c r="J26" s="67"/>
      <c r="L26" s="28"/>
    </row>
    <row r="27" spans="1:12" ht="20.100000000000001" customHeight="1" x14ac:dyDescent="0.35">
      <c r="A27" s="63"/>
      <c r="B27" s="441"/>
      <c r="C27" s="442"/>
      <c r="D27" s="443"/>
      <c r="E27" s="64"/>
      <c r="F27" s="65"/>
      <c r="G27" s="66"/>
      <c r="H27" s="395" t="str">
        <f t="shared" si="1"/>
        <v/>
      </c>
      <c r="I27" s="396"/>
      <c r="J27" s="67"/>
      <c r="L27" s="28"/>
    </row>
    <row r="28" spans="1:12" ht="20.100000000000001" customHeight="1" x14ac:dyDescent="0.35">
      <c r="A28" s="63"/>
      <c r="B28" s="441"/>
      <c r="C28" s="442"/>
      <c r="D28" s="443"/>
      <c r="E28" s="68"/>
      <c r="F28" s="65"/>
      <c r="G28" s="66"/>
      <c r="H28" s="395" t="str">
        <f t="shared" si="1"/>
        <v/>
      </c>
      <c r="I28" s="396"/>
      <c r="J28" s="67"/>
      <c r="L28" s="28"/>
    </row>
    <row r="29" spans="1:12" ht="20.100000000000001" customHeight="1" x14ac:dyDescent="0.35">
      <c r="A29" s="63"/>
      <c r="B29" s="397"/>
      <c r="C29" s="398"/>
      <c r="D29" s="399"/>
      <c r="E29" s="64"/>
      <c r="F29" s="65"/>
      <c r="G29" s="66"/>
      <c r="H29" s="395" t="str">
        <f t="shared" si="1"/>
        <v/>
      </c>
      <c r="I29" s="396"/>
      <c r="J29" s="67"/>
      <c r="L29" s="28"/>
    </row>
    <row r="30" spans="1:12" ht="20.100000000000001" customHeight="1" thickBot="1" x14ac:dyDescent="0.4">
      <c r="A30" s="69"/>
      <c r="B30" s="415"/>
      <c r="C30" s="416"/>
      <c r="D30" s="417"/>
      <c r="E30" s="70"/>
      <c r="F30" s="65"/>
      <c r="G30" s="72"/>
      <c r="H30" s="401" t="str">
        <f t="shared" si="1"/>
        <v/>
      </c>
      <c r="I30" s="402"/>
      <c r="J30" s="67"/>
      <c r="L30" s="28"/>
    </row>
    <row r="31" spans="1:12" ht="20.100000000000001" customHeight="1" thickTop="1" x14ac:dyDescent="0.35">
      <c r="A31" s="403" t="str">
        <f>IF($I$9=2,"次ページへ","合　　　計")</f>
        <v>合　　　計</v>
      </c>
      <c r="B31" s="404"/>
      <c r="C31" s="404"/>
      <c r="D31" s="404"/>
      <c r="E31" s="404"/>
      <c r="F31" s="404"/>
      <c r="G31" s="405"/>
      <c r="H31" s="406">
        <f>IF(B8="","",SUM(H11:I30))</f>
        <v>0</v>
      </c>
      <c r="I31" s="407"/>
      <c r="J31" s="25"/>
    </row>
    <row r="32" spans="1:12" ht="9" customHeight="1" x14ac:dyDescent="0.35"/>
    <row r="33" spans="1:10" ht="20.100000000000001" customHeight="1" x14ac:dyDescent="0.35">
      <c r="A33" s="409" t="s">
        <v>124</v>
      </c>
      <c r="B33" s="412" t="s">
        <v>125</v>
      </c>
      <c r="C33" s="166" t="s">
        <v>37</v>
      </c>
      <c r="D33" s="167"/>
      <c r="E33" s="170" t="s">
        <v>41</v>
      </c>
      <c r="F33" s="171"/>
      <c r="G33" s="172"/>
      <c r="H33" s="170" t="s">
        <v>46</v>
      </c>
      <c r="I33" s="171"/>
      <c r="J33" s="172"/>
    </row>
    <row r="34" spans="1:10" ht="20.100000000000001" customHeight="1" x14ac:dyDescent="0.35">
      <c r="A34" s="410"/>
      <c r="B34" s="413"/>
      <c r="C34" s="48">
        <v>0.1</v>
      </c>
      <c r="D34" s="26" t="s">
        <v>45</v>
      </c>
      <c r="E34" s="164">
        <f>SUMIF(J11:J30,"10%",H11:I30)</f>
        <v>0</v>
      </c>
      <c r="F34" s="165"/>
      <c r="G34" s="8" t="s">
        <v>43</v>
      </c>
      <c r="H34" s="164">
        <f>IF(E34="","",ROUNDDOWN(E34*0.1,0))</f>
        <v>0</v>
      </c>
      <c r="I34" s="165"/>
      <c r="J34" s="3" t="s">
        <v>43</v>
      </c>
    </row>
    <row r="35" spans="1:10" ht="20.100000000000001" customHeight="1" x14ac:dyDescent="0.35">
      <c r="A35" s="410"/>
      <c r="B35" s="413"/>
      <c r="C35" s="49">
        <v>0.08</v>
      </c>
      <c r="D35" s="26" t="s">
        <v>45</v>
      </c>
      <c r="E35" s="164">
        <f>SUMIF(J11:J30,"8％",H11:I30)</f>
        <v>0</v>
      </c>
      <c r="F35" s="165"/>
      <c r="G35" s="15" t="s">
        <v>43</v>
      </c>
      <c r="H35" s="164">
        <f>IF(E35="","",ROUNDDOWN(E35*0.08,0))</f>
        <v>0</v>
      </c>
      <c r="I35" s="165"/>
      <c r="J35" s="3" t="s">
        <v>43</v>
      </c>
    </row>
    <row r="36" spans="1:10" ht="20.100000000000001" customHeight="1" x14ac:dyDescent="0.35">
      <c r="A36" s="410"/>
      <c r="B36" s="413"/>
      <c r="C36" s="23" t="s">
        <v>130</v>
      </c>
      <c r="D36" s="26" t="s">
        <v>45</v>
      </c>
      <c r="E36" s="437">
        <f>SUMIF(J11:J30,"非課税",H11:I30)</f>
        <v>0</v>
      </c>
      <c r="F36" s="438"/>
      <c r="G36" s="15" t="s">
        <v>43</v>
      </c>
      <c r="H36" s="164">
        <f>IF(E36="","",ROUNDDOWN(E36*0,0))</f>
        <v>0</v>
      </c>
      <c r="I36" s="165"/>
      <c r="J36" s="3" t="s">
        <v>43</v>
      </c>
    </row>
    <row r="37" spans="1:10" ht="20.100000000000001" customHeight="1" x14ac:dyDescent="0.35">
      <c r="A37" s="411"/>
      <c r="B37" s="414"/>
      <c r="C37" s="166" t="s">
        <v>42</v>
      </c>
      <c r="D37" s="167"/>
      <c r="E37" s="439">
        <f>SUM(E34:F36)</f>
        <v>0</v>
      </c>
      <c r="F37" s="440"/>
      <c r="G37" s="3" t="s">
        <v>43</v>
      </c>
      <c r="H37" s="164">
        <f>SUM(H34:I36)</f>
        <v>0</v>
      </c>
      <c r="I37" s="165"/>
      <c r="J37" s="3" t="s">
        <v>43</v>
      </c>
    </row>
    <row r="38" spans="1:10" ht="10.5" customHeight="1" thickBot="1" x14ac:dyDescent="0.4">
      <c r="A38" s="16"/>
      <c r="B38" s="17"/>
      <c r="C38" s="17"/>
      <c r="D38" s="17"/>
      <c r="E38" s="436" t="s">
        <v>90</v>
      </c>
      <c r="F38" s="27" t="s">
        <v>53</v>
      </c>
      <c r="G38" s="17"/>
      <c r="H38" s="17"/>
      <c r="I38" s="27" t="s">
        <v>28</v>
      </c>
      <c r="J38" s="17"/>
    </row>
    <row r="39" spans="1:10" ht="20.100000000000001" customHeight="1" thickBot="1" x14ac:dyDescent="0.4">
      <c r="A39" s="9"/>
      <c r="E39" s="436"/>
      <c r="H39" s="400" t="s">
        <v>95</v>
      </c>
      <c r="I39" s="400"/>
      <c r="J39" s="400"/>
    </row>
    <row r="40" spans="1:10" s="1" customFormat="1" x14ac:dyDescent="0.35">
      <c r="A40" s="427" t="s">
        <v>51</v>
      </c>
      <c r="B40" s="428"/>
      <c r="C40" s="429" t="s">
        <v>52</v>
      </c>
      <c r="D40" s="430"/>
      <c r="E40" s="430"/>
      <c r="F40" s="431"/>
      <c r="G40" s="3"/>
      <c r="H40" s="3"/>
      <c r="I40" s="3"/>
      <c r="J40" s="3"/>
    </row>
    <row r="41" spans="1:10" ht="27.75" customHeight="1" thickBot="1" x14ac:dyDescent="0.4">
      <c r="A41" s="38" t="s">
        <v>53</v>
      </c>
      <c r="B41" s="144">
        <f>IF(E37="","",E37)</f>
        <v>0</v>
      </c>
      <c r="C41" s="432" t="s">
        <v>54</v>
      </c>
      <c r="D41" s="433"/>
      <c r="E41" s="434">
        <f>IF(B41="","",SUM(E37,H37))</f>
        <v>0</v>
      </c>
      <c r="F41" s="435"/>
      <c r="G41" s="6"/>
      <c r="H41" s="6"/>
      <c r="I41" s="6"/>
      <c r="J41" s="6"/>
    </row>
  </sheetData>
  <sheetProtection algorithmName="SHA-512" hashValue="9SFT6ybDJmir5AbCYaqYh2p/tQLC3JNiXungcj3pHxM1cWXWnDDDjtjOMcy6/TI1Yq18kphiCIyWdm8X9MdfIQ==" saltValue="6AaFYPUJipI094UBrXm4iQ==" spinCount="100000" sheet="1" objects="1" scenarios="1" formatCells="0"/>
  <mergeCells count="80">
    <mergeCell ref="A1:B2"/>
    <mergeCell ref="E1:F1"/>
    <mergeCell ref="G1:J1"/>
    <mergeCell ref="E2:H2"/>
    <mergeCell ref="E3:F3"/>
    <mergeCell ref="H3:J3"/>
    <mergeCell ref="A3:B3"/>
    <mergeCell ref="B11:D11"/>
    <mergeCell ref="H11:I11"/>
    <mergeCell ref="F4:J4"/>
    <mergeCell ref="F5:G5"/>
    <mergeCell ref="I5:J5"/>
    <mergeCell ref="C7:D7"/>
    <mergeCell ref="F7:G7"/>
    <mergeCell ref="H7:I7"/>
    <mergeCell ref="A8:A9"/>
    <mergeCell ref="B8:G9"/>
    <mergeCell ref="J8:J9"/>
    <mergeCell ref="B10:D10"/>
    <mergeCell ref="H10:I10"/>
    <mergeCell ref="B12:D12"/>
    <mergeCell ref="H12:I12"/>
    <mergeCell ref="B13:D13"/>
    <mergeCell ref="H13:I13"/>
    <mergeCell ref="B14:D14"/>
    <mergeCell ref="H14:I14"/>
    <mergeCell ref="B15:D15"/>
    <mergeCell ref="H15:I15"/>
    <mergeCell ref="B16:D16"/>
    <mergeCell ref="H16:I16"/>
    <mergeCell ref="B17:D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B23:D23"/>
    <mergeCell ref="H23:I23"/>
    <mergeCell ref="B24:D24"/>
    <mergeCell ref="H24:I24"/>
    <mergeCell ref="B25:D25"/>
    <mergeCell ref="H25:I25"/>
    <mergeCell ref="B26:D26"/>
    <mergeCell ref="H26:I26"/>
    <mergeCell ref="B27:D27"/>
    <mergeCell ref="H27:I27"/>
    <mergeCell ref="B28:D28"/>
    <mergeCell ref="H28:I28"/>
    <mergeCell ref="B29:D29"/>
    <mergeCell ref="H29:I29"/>
    <mergeCell ref="B30:D30"/>
    <mergeCell ref="H30:I30"/>
    <mergeCell ref="A31:G31"/>
    <mergeCell ref="H31:I31"/>
    <mergeCell ref="A33:A37"/>
    <mergeCell ref="B33:B37"/>
    <mergeCell ref="C33:D33"/>
    <mergeCell ref="E33:G33"/>
    <mergeCell ref="H33:J33"/>
    <mergeCell ref="E34:F34"/>
    <mergeCell ref="H34:I34"/>
    <mergeCell ref="E35:F35"/>
    <mergeCell ref="H35:I35"/>
    <mergeCell ref="A40:B40"/>
    <mergeCell ref="C40:F40"/>
    <mergeCell ref="C37:D37"/>
    <mergeCell ref="E37:F37"/>
    <mergeCell ref="H37:I37"/>
    <mergeCell ref="C41:D41"/>
    <mergeCell ref="E41:F41"/>
    <mergeCell ref="E36:F36"/>
    <mergeCell ref="H36:I36"/>
    <mergeCell ref="E38:E39"/>
    <mergeCell ref="H39:J39"/>
  </mergeCells>
  <phoneticPr fontId="2"/>
  <conditionalFormatting sqref="E34:F34">
    <cfRule type="expression" dxfId="8" priority="8">
      <formula>IF($I$9=2,SUMIF($J$11:$J$30,10%,$H$11:$I$30),0)</formula>
    </cfRule>
  </conditionalFormatting>
  <conditionalFormatting sqref="E35:F36">
    <cfRule type="expression" dxfId="7" priority="1">
      <formula>IF($I$9=2,SUMIF($J$11:$J$30,8%,$H$11:$I$30),0)</formula>
    </cfRule>
  </conditionalFormatting>
  <conditionalFormatting sqref="E36:F36">
    <cfRule type="expression" priority="6">
      <formula>IF($I$9=2,SUMIF($J$11:$J$30,非課税,$H$11:$I$30),0)</formula>
    </cfRule>
  </conditionalFormatting>
  <conditionalFormatting sqref="H34:I34">
    <cfRule type="expression" dxfId="6" priority="5">
      <formula>IF($I$9=2,$E$34*0.1,0)</formula>
    </cfRule>
  </conditionalFormatting>
  <conditionalFormatting sqref="H35:I35">
    <cfRule type="expression" dxfId="5" priority="4">
      <formula>IF($I$9=2,$E$34*0.08,0)</formula>
    </cfRule>
  </conditionalFormatting>
  <conditionalFormatting sqref="H36:I36">
    <cfRule type="expression" dxfId="4" priority="3">
      <formula>IF($I$9=2,$E$34*0,0)</formula>
    </cfRule>
  </conditionalFormatting>
  <conditionalFormatting sqref="J11:J30">
    <cfRule type="cellIs" dxfId="3" priority="10" operator="equal">
      <formula>"非課税"</formula>
    </cfRule>
    <cfRule type="cellIs" dxfId="2" priority="11" operator="equal">
      <formula>0.08</formula>
    </cfRule>
  </conditionalFormatting>
  <dataValidations count="3">
    <dataValidation type="list" allowBlank="1" showInputMessage="1" sqref="J11:J30" xr:uid="{2F118AFB-7A18-41F7-81EE-CB05FD7A21EA}">
      <formula1>$M$11:$M$13</formula1>
    </dataValidation>
    <dataValidation type="list" allowBlank="1" showInputMessage="1" showErrorMessage="1" sqref="I9" xr:uid="{CB6E7144-F6CA-486D-B295-E35176581A79}">
      <formula1>$O$14:$O$15</formula1>
    </dataValidation>
    <dataValidation type="list" allowBlank="1" showInputMessage="1" sqref="F11:F30" xr:uid="{3B9BE41E-8522-4376-B8AA-52F346AE144B}">
      <formula1>$L$11:$L$18</formula1>
    </dataValidation>
  </dataValidations>
  <printOptions horizontalCentered="1"/>
  <pageMargins left="0.51181102362204722" right="0.11811023622047245" top="0.15748031496062992" bottom="0" header="0" footer="0"/>
  <pageSetup paperSize="9" orientation="portrait" r:id="rId1"/>
  <ignoredErrors>
    <ignoredError sqref="H15:I30 H11:H1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2276-5699-43DB-B80A-91D184FD3E63}">
  <dimension ref="A1:P41"/>
  <sheetViews>
    <sheetView showZeros="0" workbookViewId="0">
      <selection sqref="A1:B2"/>
    </sheetView>
  </sheetViews>
  <sheetFormatPr defaultRowHeight="16.5" x14ac:dyDescent="0.35"/>
  <cols>
    <col min="1" max="1" width="10.42578125" customWidth="1"/>
    <col min="2" max="2" width="20" customWidth="1"/>
    <col min="3" max="3" width="6.5703125" customWidth="1"/>
    <col min="4" max="4" width="3.28515625" customWidth="1"/>
    <col min="5" max="5" width="13.5703125" customWidth="1"/>
    <col min="6" max="10" width="8.7109375" customWidth="1"/>
    <col min="12" max="13" width="7.28515625" style="1" hidden="1" customWidth="1"/>
    <col min="14" max="14" width="11.28515625" hidden="1" customWidth="1"/>
    <col min="15" max="15" width="7.42578125" hidden="1" customWidth="1"/>
    <col min="16" max="16" width="9.140625" hidden="1" customWidth="1"/>
    <col min="17" max="17" width="9.140625" customWidth="1"/>
  </cols>
  <sheetData>
    <row r="1" spans="1:15" ht="17.25" thickBot="1" x14ac:dyDescent="0.4">
      <c r="A1" s="408" t="s">
        <v>96</v>
      </c>
      <c r="B1" s="408"/>
      <c r="E1" s="229" t="s">
        <v>50</v>
      </c>
      <c r="F1" s="230"/>
      <c r="G1" s="387">
        <f>'指定請求書（貴社控）'!G1:J1</f>
        <v>0</v>
      </c>
      <c r="H1" s="388"/>
      <c r="I1" s="388"/>
      <c r="J1" s="389"/>
    </row>
    <row r="2" spans="1:15" ht="17.25" customHeight="1" thickBot="1" x14ac:dyDescent="0.4">
      <c r="A2" s="408"/>
      <c r="B2" s="408"/>
      <c r="E2" s="235" t="s">
        <v>49</v>
      </c>
      <c r="F2" s="235"/>
      <c r="G2" s="235"/>
      <c r="H2" s="235"/>
      <c r="I2" t="s">
        <v>48</v>
      </c>
      <c r="J2" s="47">
        <f>'指定請求書（貴社控）'!J2</f>
        <v>0</v>
      </c>
      <c r="L2" s="32"/>
      <c r="N2" s="1" t="s">
        <v>65</v>
      </c>
      <c r="O2" s="1" t="s">
        <v>76</v>
      </c>
    </row>
    <row r="3" spans="1:15" ht="20.25" customHeight="1" thickBot="1" x14ac:dyDescent="0.4">
      <c r="A3" s="228" t="s">
        <v>134</v>
      </c>
      <c r="B3" s="228"/>
      <c r="E3" s="236" t="s">
        <v>0</v>
      </c>
      <c r="F3" s="237"/>
      <c r="G3" s="36" t="s">
        <v>91</v>
      </c>
      <c r="H3" s="390">
        <f>'指定請求書（貴社控）'!H3:J3</f>
        <v>0</v>
      </c>
      <c r="I3" s="390"/>
      <c r="J3" s="391"/>
      <c r="N3" s="1" t="s">
        <v>66</v>
      </c>
      <c r="O3" s="1" t="s">
        <v>77</v>
      </c>
    </row>
    <row r="4" spans="1:15" ht="24.75" thickBot="1" x14ac:dyDescent="0.4">
      <c r="A4" s="41">
        <f>'指定請求書（貴社控）'!A5</f>
        <v>0</v>
      </c>
      <c r="B4" s="42">
        <f>'指定請求書（貴社控）'!B5</f>
        <v>0</v>
      </c>
      <c r="C4" s="24"/>
      <c r="D4" s="14"/>
      <c r="E4" s="20" t="s">
        <v>34</v>
      </c>
      <c r="F4" s="229" t="str">
        <f>'指定請求書（貴社控）'!F6:J6&amp;""</f>
        <v/>
      </c>
      <c r="G4" s="425"/>
      <c r="H4" s="425"/>
      <c r="I4" s="425"/>
      <c r="J4" s="230"/>
      <c r="N4" s="1" t="s">
        <v>67</v>
      </c>
      <c r="O4" s="1" t="s">
        <v>78</v>
      </c>
    </row>
    <row r="5" spans="1:15" ht="24.75" customHeight="1" thickBot="1" x14ac:dyDescent="0.4">
      <c r="A5" t="s">
        <v>2</v>
      </c>
      <c r="E5" s="10" t="s">
        <v>10</v>
      </c>
      <c r="F5" s="393" t="str">
        <f>'指定請求書（貴社控）'!F9:G9&amp;""</f>
        <v/>
      </c>
      <c r="G5" s="394"/>
      <c r="H5" s="13" t="s">
        <v>1</v>
      </c>
      <c r="I5" s="162" t="str">
        <f>'指定請求書（貴社控）'!I9:J9&amp;""</f>
        <v/>
      </c>
      <c r="J5" s="163"/>
      <c r="N5" s="1" t="s">
        <v>68</v>
      </c>
      <c r="O5" s="1" t="s">
        <v>79</v>
      </c>
    </row>
    <row r="6" spans="1:15" ht="9" customHeight="1" x14ac:dyDescent="0.35">
      <c r="N6" s="1" t="s">
        <v>69</v>
      </c>
      <c r="O6" s="1" t="s">
        <v>80</v>
      </c>
    </row>
    <row r="7" spans="1:15" ht="24.95" customHeight="1" thickBot="1" x14ac:dyDescent="0.4">
      <c r="A7" s="21"/>
      <c r="B7" s="2" t="s">
        <v>24</v>
      </c>
      <c r="C7" s="225"/>
      <c r="D7" s="159"/>
      <c r="E7" s="22" t="s">
        <v>25</v>
      </c>
      <c r="F7" s="225" t="str">
        <f>'指定請求書（貴社控）'!F11:G11&amp;""</f>
        <v/>
      </c>
      <c r="G7" s="159"/>
      <c r="H7" s="392"/>
      <c r="I7" s="160"/>
      <c r="N7" s="1" t="s">
        <v>70</v>
      </c>
      <c r="O7" s="1" t="s">
        <v>81</v>
      </c>
    </row>
    <row r="8" spans="1:15" x14ac:dyDescent="0.35">
      <c r="A8" s="202" t="s">
        <v>3</v>
      </c>
      <c r="B8" s="421">
        <f>'指定請求書（貴社控）'!B12</f>
        <v>0</v>
      </c>
      <c r="C8" s="421"/>
      <c r="D8" s="421"/>
      <c r="E8" s="421"/>
      <c r="F8" s="421"/>
      <c r="G8" s="422"/>
      <c r="H8" s="30"/>
      <c r="I8" s="3">
        <v>2</v>
      </c>
      <c r="J8" s="160" t="s">
        <v>61</v>
      </c>
      <c r="N8" s="1" t="s">
        <v>71</v>
      </c>
      <c r="O8" s="1" t="s">
        <v>82</v>
      </c>
    </row>
    <row r="9" spans="1:15" ht="17.25" thickBot="1" x14ac:dyDescent="0.4">
      <c r="A9" s="203"/>
      <c r="B9" s="423"/>
      <c r="C9" s="423"/>
      <c r="D9" s="423"/>
      <c r="E9" s="423"/>
      <c r="F9" s="423"/>
      <c r="G9" s="424"/>
      <c r="H9" s="30"/>
      <c r="I9" s="11">
        <v>2</v>
      </c>
      <c r="J9" s="160"/>
      <c r="N9" s="1" t="s">
        <v>72</v>
      </c>
      <c r="O9" s="1" t="s">
        <v>83</v>
      </c>
    </row>
    <row r="10" spans="1:15" x14ac:dyDescent="0.35">
      <c r="A10" s="3" t="s">
        <v>29</v>
      </c>
      <c r="B10" s="166" t="s">
        <v>4</v>
      </c>
      <c r="C10" s="196"/>
      <c r="D10" s="167"/>
      <c r="E10" s="12" t="s">
        <v>38</v>
      </c>
      <c r="F10" s="3" t="s">
        <v>39</v>
      </c>
      <c r="G10" s="3" t="s">
        <v>40</v>
      </c>
      <c r="H10" s="196" t="s">
        <v>41</v>
      </c>
      <c r="I10" s="167"/>
      <c r="J10" s="3" t="s">
        <v>37</v>
      </c>
      <c r="N10" s="1" t="s">
        <v>74</v>
      </c>
      <c r="O10" s="1" t="s">
        <v>85</v>
      </c>
    </row>
    <row r="11" spans="1:15" ht="20.100000000000001" customHeight="1" x14ac:dyDescent="0.35">
      <c r="A11" s="63"/>
      <c r="B11" s="441"/>
      <c r="C11" s="442"/>
      <c r="D11" s="443"/>
      <c r="E11" s="64"/>
      <c r="F11" s="65"/>
      <c r="G11" s="66"/>
      <c r="H11" s="395" t="str">
        <f t="shared" ref="H11:H21" si="0">IF(E11="","",E11*G11)</f>
        <v/>
      </c>
      <c r="I11" s="396"/>
      <c r="J11" s="67"/>
      <c r="L11" s="28" t="s">
        <v>55</v>
      </c>
      <c r="M11" s="29">
        <v>0.1</v>
      </c>
      <c r="N11" s="1" t="s">
        <v>75</v>
      </c>
      <c r="O11" s="1" t="s">
        <v>86</v>
      </c>
    </row>
    <row r="12" spans="1:15" ht="20.100000000000001" customHeight="1" x14ac:dyDescent="0.35">
      <c r="A12" s="63"/>
      <c r="B12" s="441"/>
      <c r="C12" s="442"/>
      <c r="D12" s="443"/>
      <c r="E12" s="64"/>
      <c r="F12" s="65"/>
      <c r="G12" s="66"/>
      <c r="H12" s="395" t="str">
        <f t="shared" si="0"/>
        <v/>
      </c>
      <c r="I12" s="396"/>
      <c r="J12" s="67"/>
      <c r="L12" s="28" t="s">
        <v>56</v>
      </c>
      <c r="M12" s="29">
        <v>0.08</v>
      </c>
      <c r="N12" s="1"/>
      <c r="O12" s="1" t="s">
        <v>87</v>
      </c>
    </row>
    <row r="13" spans="1:15" ht="20.100000000000001" customHeight="1" x14ac:dyDescent="0.35">
      <c r="A13" s="63"/>
      <c r="B13" s="441"/>
      <c r="C13" s="442"/>
      <c r="D13" s="443"/>
      <c r="E13" s="68"/>
      <c r="F13" s="65"/>
      <c r="G13" s="66"/>
      <c r="H13" s="395" t="str">
        <f t="shared" si="0"/>
        <v/>
      </c>
      <c r="I13" s="396"/>
      <c r="J13" s="67"/>
      <c r="L13" s="28" t="s">
        <v>57</v>
      </c>
      <c r="M13" s="1" t="s">
        <v>130</v>
      </c>
      <c r="N13" s="1"/>
      <c r="O13" s="1"/>
    </row>
    <row r="14" spans="1:15" ht="20.100000000000001" customHeight="1" x14ac:dyDescent="0.35">
      <c r="A14" s="63"/>
      <c r="B14" s="441"/>
      <c r="C14" s="442"/>
      <c r="D14" s="443"/>
      <c r="E14" s="64"/>
      <c r="F14" s="65"/>
      <c r="G14" s="66"/>
      <c r="H14" s="395" t="str">
        <f t="shared" si="0"/>
        <v/>
      </c>
      <c r="I14" s="396"/>
      <c r="J14" s="67"/>
      <c r="L14" s="28" t="s">
        <v>58</v>
      </c>
      <c r="N14" s="1"/>
      <c r="O14" s="1"/>
    </row>
    <row r="15" spans="1:15" ht="20.100000000000001" customHeight="1" x14ac:dyDescent="0.35">
      <c r="A15" s="63"/>
      <c r="B15" s="441"/>
      <c r="C15" s="442"/>
      <c r="D15" s="443"/>
      <c r="E15" s="64"/>
      <c r="F15" s="65"/>
      <c r="G15" s="66"/>
      <c r="H15" s="395" t="str">
        <f t="shared" si="0"/>
        <v/>
      </c>
      <c r="I15" s="396"/>
      <c r="J15" s="67"/>
      <c r="L15" s="28" t="s">
        <v>59</v>
      </c>
    </row>
    <row r="16" spans="1:15" ht="20.100000000000001" customHeight="1" x14ac:dyDescent="0.35">
      <c r="A16" s="63"/>
      <c r="B16" s="441"/>
      <c r="C16" s="442"/>
      <c r="D16" s="443"/>
      <c r="E16" s="68"/>
      <c r="F16" s="65"/>
      <c r="G16" s="66"/>
      <c r="H16" s="395" t="str">
        <f t="shared" si="0"/>
        <v/>
      </c>
      <c r="I16" s="396"/>
      <c r="J16" s="67"/>
      <c r="L16" s="28" t="s">
        <v>60</v>
      </c>
    </row>
    <row r="17" spans="1:12" ht="20.100000000000001" customHeight="1" x14ac:dyDescent="0.35">
      <c r="A17" s="63"/>
      <c r="B17" s="441"/>
      <c r="C17" s="442"/>
      <c r="D17" s="443"/>
      <c r="E17" s="64"/>
      <c r="F17" s="65"/>
      <c r="G17" s="66"/>
      <c r="H17" s="395" t="str">
        <f t="shared" si="0"/>
        <v/>
      </c>
      <c r="I17" s="396"/>
      <c r="J17" s="67"/>
      <c r="L17" s="28" t="s">
        <v>121</v>
      </c>
    </row>
    <row r="18" spans="1:12" ht="20.100000000000001" customHeight="1" x14ac:dyDescent="0.35">
      <c r="A18" s="63"/>
      <c r="B18" s="441"/>
      <c r="C18" s="442"/>
      <c r="D18" s="443"/>
      <c r="E18" s="64"/>
      <c r="F18" s="65"/>
      <c r="G18" s="66"/>
      <c r="H18" s="395" t="str">
        <f t="shared" si="0"/>
        <v/>
      </c>
      <c r="I18" s="396"/>
      <c r="J18" s="67"/>
      <c r="L18" s="28" t="s">
        <v>122</v>
      </c>
    </row>
    <row r="19" spans="1:12" ht="20.100000000000001" customHeight="1" x14ac:dyDescent="0.35">
      <c r="A19" s="63"/>
      <c r="B19" s="441"/>
      <c r="C19" s="442"/>
      <c r="D19" s="443"/>
      <c r="E19" s="68"/>
      <c r="F19" s="65"/>
      <c r="G19" s="66"/>
      <c r="H19" s="395" t="str">
        <f t="shared" si="0"/>
        <v/>
      </c>
      <c r="I19" s="396"/>
      <c r="J19" s="67"/>
      <c r="L19" s="28"/>
    </row>
    <row r="20" spans="1:12" ht="20.100000000000001" customHeight="1" x14ac:dyDescent="0.35">
      <c r="A20" s="63"/>
      <c r="B20" s="441"/>
      <c r="C20" s="442"/>
      <c r="D20" s="443"/>
      <c r="E20" s="64"/>
      <c r="F20" s="65"/>
      <c r="G20" s="66"/>
      <c r="H20" s="395" t="str">
        <f t="shared" si="0"/>
        <v/>
      </c>
      <c r="I20" s="396"/>
      <c r="J20" s="67"/>
      <c r="L20" s="28"/>
    </row>
    <row r="21" spans="1:12" ht="20.100000000000001" customHeight="1" x14ac:dyDescent="0.35">
      <c r="A21" s="63"/>
      <c r="B21" s="441"/>
      <c r="C21" s="442"/>
      <c r="D21" s="443"/>
      <c r="E21" s="64"/>
      <c r="F21" s="65"/>
      <c r="G21" s="66"/>
      <c r="H21" s="395" t="str">
        <f t="shared" si="0"/>
        <v/>
      </c>
      <c r="I21" s="396"/>
      <c r="J21" s="67"/>
      <c r="L21" s="28"/>
    </row>
    <row r="22" spans="1:12" ht="20.100000000000001" customHeight="1" x14ac:dyDescent="0.35">
      <c r="A22" s="63"/>
      <c r="B22" s="441"/>
      <c r="C22" s="442"/>
      <c r="D22" s="443"/>
      <c r="E22" s="68"/>
      <c r="F22" s="65"/>
      <c r="G22" s="66"/>
      <c r="H22" s="395" t="str">
        <f t="shared" ref="H22" si="1">IF(E22="","",E22*G22)</f>
        <v/>
      </c>
      <c r="I22" s="396"/>
      <c r="J22" s="67"/>
      <c r="L22" s="28"/>
    </row>
    <row r="23" spans="1:12" ht="20.100000000000001" customHeight="1" x14ac:dyDescent="0.35">
      <c r="A23" s="63"/>
      <c r="B23" s="441"/>
      <c r="C23" s="442"/>
      <c r="D23" s="443"/>
      <c r="E23" s="64"/>
      <c r="F23" s="65"/>
      <c r="G23" s="66"/>
      <c r="H23" s="395" t="str">
        <f t="shared" ref="H23:H30" si="2">IF(E23="","",E23*G23)</f>
        <v/>
      </c>
      <c r="I23" s="396"/>
      <c r="J23" s="67"/>
      <c r="L23" s="28"/>
    </row>
    <row r="24" spans="1:12" ht="20.100000000000001" customHeight="1" x14ac:dyDescent="0.35">
      <c r="A24" s="63"/>
      <c r="B24" s="441"/>
      <c r="C24" s="442"/>
      <c r="D24" s="443"/>
      <c r="E24" s="64"/>
      <c r="F24" s="65"/>
      <c r="G24" s="66"/>
      <c r="H24" s="395" t="str">
        <f t="shared" si="2"/>
        <v/>
      </c>
      <c r="I24" s="396"/>
      <c r="J24" s="67"/>
      <c r="L24" s="28"/>
    </row>
    <row r="25" spans="1:12" ht="20.100000000000001" customHeight="1" x14ac:dyDescent="0.35">
      <c r="A25" s="63"/>
      <c r="B25" s="441"/>
      <c r="C25" s="442"/>
      <c r="D25" s="443"/>
      <c r="E25" s="68"/>
      <c r="F25" s="65"/>
      <c r="G25" s="66"/>
      <c r="H25" s="395" t="str">
        <f t="shared" si="2"/>
        <v/>
      </c>
      <c r="I25" s="396"/>
      <c r="J25" s="67"/>
      <c r="L25" s="28"/>
    </row>
    <row r="26" spans="1:12" ht="20.100000000000001" customHeight="1" x14ac:dyDescent="0.35">
      <c r="A26" s="63"/>
      <c r="B26" s="441"/>
      <c r="C26" s="442"/>
      <c r="D26" s="443"/>
      <c r="E26" s="64"/>
      <c r="F26" s="65"/>
      <c r="G26" s="66"/>
      <c r="H26" s="395" t="str">
        <f t="shared" si="2"/>
        <v/>
      </c>
      <c r="I26" s="396"/>
      <c r="J26" s="67"/>
      <c r="L26" s="28"/>
    </row>
    <row r="27" spans="1:12" ht="20.100000000000001" customHeight="1" x14ac:dyDescent="0.35">
      <c r="A27" s="63"/>
      <c r="B27" s="441"/>
      <c r="C27" s="442"/>
      <c r="D27" s="443"/>
      <c r="E27" s="64"/>
      <c r="F27" s="65"/>
      <c r="G27" s="66"/>
      <c r="H27" s="395" t="str">
        <f t="shared" si="2"/>
        <v/>
      </c>
      <c r="I27" s="396"/>
      <c r="J27" s="67"/>
      <c r="L27" s="28"/>
    </row>
    <row r="28" spans="1:12" ht="20.100000000000001" customHeight="1" x14ac:dyDescent="0.35">
      <c r="A28" s="63"/>
      <c r="B28" s="441"/>
      <c r="C28" s="442"/>
      <c r="D28" s="443"/>
      <c r="E28" s="68"/>
      <c r="F28" s="65"/>
      <c r="G28" s="66"/>
      <c r="H28" s="395" t="str">
        <f>IF(E28="","",E28*G28)</f>
        <v/>
      </c>
      <c r="I28" s="396"/>
      <c r="J28" s="67"/>
      <c r="L28" s="28"/>
    </row>
    <row r="29" spans="1:12" ht="20.100000000000001" customHeight="1" x14ac:dyDescent="0.35">
      <c r="A29" s="63"/>
      <c r="B29" s="441"/>
      <c r="C29" s="442"/>
      <c r="D29" s="443"/>
      <c r="E29" s="64"/>
      <c r="F29" s="65"/>
      <c r="G29" s="66"/>
      <c r="H29" s="395" t="str">
        <f t="shared" si="2"/>
        <v/>
      </c>
      <c r="I29" s="396"/>
      <c r="J29" s="67"/>
      <c r="L29" s="28"/>
    </row>
    <row r="30" spans="1:12" ht="20.100000000000001" customHeight="1" thickBot="1" x14ac:dyDescent="0.4">
      <c r="A30" s="69"/>
      <c r="B30" s="415"/>
      <c r="C30" s="416"/>
      <c r="D30" s="417"/>
      <c r="E30" s="70"/>
      <c r="F30" s="71"/>
      <c r="G30" s="72"/>
      <c r="H30" s="401" t="str">
        <f t="shared" si="2"/>
        <v/>
      </c>
      <c r="I30" s="402"/>
      <c r="J30" s="67"/>
      <c r="L30" s="28"/>
    </row>
    <row r="31" spans="1:12" ht="20.100000000000001" customHeight="1" thickTop="1" x14ac:dyDescent="0.35">
      <c r="A31" s="50"/>
      <c r="B31" s="51"/>
      <c r="C31" s="51"/>
      <c r="D31" s="51"/>
      <c r="E31" s="52" t="s">
        <v>126</v>
      </c>
      <c r="F31" s="444" t="s">
        <v>127</v>
      </c>
      <c r="G31" s="445"/>
      <c r="H31" s="406">
        <f>IF(請求明細!H31="","",SUM(請求明細!H31,H11:I30))</f>
        <v>0</v>
      </c>
      <c r="I31" s="407"/>
      <c r="J31" s="25"/>
    </row>
    <row r="32" spans="1:12" ht="9" customHeight="1" x14ac:dyDescent="0.35"/>
    <row r="33" spans="1:10" ht="20.100000000000001" customHeight="1" x14ac:dyDescent="0.35">
      <c r="A33" s="409" t="s">
        <v>126</v>
      </c>
      <c r="B33" s="412" t="s">
        <v>125</v>
      </c>
      <c r="C33" s="166" t="s">
        <v>37</v>
      </c>
      <c r="D33" s="167"/>
      <c r="E33" s="170" t="s">
        <v>41</v>
      </c>
      <c r="F33" s="171"/>
      <c r="G33" s="172"/>
      <c r="H33" s="170" t="s">
        <v>46</v>
      </c>
      <c r="I33" s="171"/>
      <c r="J33" s="172"/>
    </row>
    <row r="34" spans="1:10" ht="20.100000000000001" customHeight="1" x14ac:dyDescent="0.35">
      <c r="A34" s="410"/>
      <c r="B34" s="413"/>
      <c r="C34" s="48">
        <v>0.1</v>
      </c>
      <c r="D34" s="26" t="s">
        <v>45</v>
      </c>
      <c r="E34" s="164">
        <f>SUMIF($J11:$J30,"10%",$H11:$I30)+請求明細!E34</f>
        <v>0</v>
      </c>
      <c r="F34" s="165"/>
      <c r="G34" s="8" t="s">
        <v>43</v>
      </c>
      <c r="H34" s="164">
        <f>IF(E34="","",ROUNDDOWN(E34*0.1,0))</f>
        <v>0</v>
      </c>
      <c r="I34" s="165"/>
      <c r="J34" s="3" t="s">
        <v>43</v>
      </c>
    </row>
    <row r="35" spans="1:10" ht="20.100000000000001" customHeight="1" x14ac:dyDescent="0.35">
      <c r="A35" s="410"/>
      <c r="B35" s="413"/>
      <c r="C35" s="49">
        <v>0.08</v>
      </c>
      <c r="D35" s="26" t="s">
        <v>45</v>
      </c>
      <c r="E35" s="164">
        <f>SUMIF($J11:$J30,"8%",$H11:$I30)+請求明細!E35</f>
        <v>0</v>
      </c>
      <c r="F35" s="165"/>
      <c r="G35" s="15" t="s">
        <v>43</v>
      </c>
      <c r="H35" s="164">
        <f>IF(E35="","",ROUNDDOWN(E35*0.08,0))</f>
        <v>0</v>
      </c>
      <c r="I35" s="165"/>
      <c r="J35" s="3" t="s">
        <v>43</v>
      </c>
    </row>
    <row r="36" spans="1:10" ht="20.100000000000001" customHeight="1" x14ac:dyDescent="0.35">
      <c r="A36" s="410"/>
      <c r="B36" s="413"/>
      <c r="C36" s="23" t="s">
        <v>130</v>
      </c>
      <c r="D36" s="26" t="s">
        <v>45</v>
      </c>
      <c r="E36" s="164">
        <f>SUMIF($J11:$J30,"非課税",$H11:$I30)+請求明細!E36</f>
        <v>0</v>
      </c>
      <c r="F36" s="165"/>
      <c r="G36" s="15" t="s">
        <v>43</v>
      </c>
      <c r="H36" s="164">
        <f>IF(E36="","",ROUNDDOWN(E36*0,0))</f>
        <v>0</v>
      </c>
      <c r="I36" s="165"/>
      <c r="J36" s="3" t="s">
        <v>43</v>
      </c>
    </row>
    <row r="37" spans="1:10" ht="20.100000000000001" customHeight="1" x14ac:dyDescent="0.35">
      <c r="A37" s="411"/>
      <c r="B37" s="414"/>
      <c r="C37" s="166" t="s">
        <v>42</v>
      </c>
      <c r="D37" s="167"/>
      <c r="E37" s="168">
        <f>SUM(E34:F36)</f>
        <v>0</v>
      </c>
      <c r="F37" s="426"/>
      <c r="G37" s="3" t="s">
        <v>43</v>
      </c>
      <c r="H37" s="164">
        <f>SUM(H34:I36)</f>
        <v>0</v>
      </c>
      <c r="I37" s="165"/>
      <c r="J37" s="3" t="s">
        <v>43</v>
      </c>
    </row>
    <row r="38" spans="1:10" ht="10.5" customHeight="1" thickBot="1" x14ac:dyDescent="0.4">
      <c r="A38" s="16"/>
      <c r="B38" s="17"/>
      <c r="C38" s="17"/>
      <c r="D38" s="17"/>
      <c r="E38" s="436" t="s">
        <v>90</v>
      </c>
      <c r="F38" s="27" t="s">
        <v>53</v>
      </c>
      <c r="G38" s="17"/>
      <c r="H38" s="17"/>
      <c r="I38" s="27" t="s">
        <v>28</v>
      </c>
      <c r="J38" s="17"/>
    </row>
    <row r="39" spans="1:10" ht="20.100000000000001" customHeight="1" thickBot="1" x14ac:dyDescent="0.4">
      <c r="A39" s="9"/>
      <c r="E39" s="436"/>
      <c r="H39" s="400" t="s">
        <v>95</v>
      </c>
      <c r="I39" s="400"/>
      <c r="J39" s="400"/>
    </row>
    <row r="40" spans="1:10" s="1" customFormat="1" x14ac:dyDescent="0.35">
      <c r="A40" s="427" t="s">
        <v>51</v>
      </c>
      <c r="B40" s="428"/>
      <c r="C40" s="429" t="s">
        <v>52</v>
      </c>
      <c r="D40" s="430"/>
      <c r="E40" s="430"/>
      <c r="F40" s="431"/>
      <c r="G40" s="8"/>
      <c r="H40" s="3"/>
      <c r="I40" s="3"/>
      <c r="J40" s="3"/>
    </row>
    <row r="41" spans="1:10" ht="27.75" customHeight="1" thickBot="1" x14ac:dyDescent="0.4">
      <c r="A41" s="38" t="s">
        <v>53</v>
      </c>
      <c r="B41" s="144">
        <f>IF(E37="","",E37)</f>
        <v>0</v>
      </c>
      <c r="C41" s="432" t="s">
        <v>54</v>
      </c>
      <c r="D41" s="433"/>
      <c r="E41" s="434">
        <f>IF(B41="","",SUM(E37,H37))</f>
        <v>0</v>
      </c>
      <c r="F41" s="435"/>
      <c r="G41" s="5"/>
      <c r="H41" s="6"/>
      <c r="I41" s="6"/>
      <c r="J41" s="6"/>
    </row>
  </sheetData>
  <sheetProtection algorithmName="SHA-512" hashValue="n9OrEDgIob0Sv1otpH+m9qni9mwswpjIBq7zVjdYKNTa0z5I8EH9o8oi8u0AbgOIlDq/ltJBPQOP2TkN9Cbthg==" saltValue="Q2mNwrARRmptLJ1wNlQohA==" spinCount="100000" sheet="1" objects="1" scenarios="1" formatCells="0"/>
  <mergeCells count="80">
    <mergeCell ref="A1:B2"/>
    <mergeCell ref="E1:F1"/>
    <mergeCell ref="G1:J1"/>
    <mergeCell ref="E2:H2"/>
    <mergeCell ref="E3:F3"/>
    <mergeCell ref="H3:J3"/>
    <mergeCell ref="A3:B3"/>
    <mergeCell ref="B11:D11"/>
    <mergeCell ref="H11:I11"/>
    <mergeCell ref="F4:J4"/>
    <mergeCell ref="F5:G5"/>
    <mergeCell ref="I5:J5"/>
    <mergeCell ref="C7:D7"/>
    <mergeCell ref="F7:G7"/>
    <mergeCell ref="H7:I7"/>
    <mergeCell ref="A8:A9"/>
    <mergeCell ref="B8:G9"/>
    <mergeCell ref="J8:J9"/>
    <mergeCell ref="B10:D10"/>
    <mergeCell ref="H10:I10"/>
    <mergeCell ref="B12:D12"/>
    <mergeCell ref="H12:I12"/>
    <mergeCell ref="B13:D13"/>
    <mergeCell ref="H13:I13"/>
    <mergeCell ref="B14:D14"/>
    <mergeCell ref="H14:I14"/>
    <mergeCell ref="B15:D15"/>
    <mergeCell ref="H15:I15"/>
    <mergeCell ref="B16:D16"/>
    <mergeCell ref="H16:I16"/>
    <mergeCell ref="B17:D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B23:D23"/>
    <mergeCell ref="H23:I23"/>
    <mergeCell ref="B24:D24"/>
    <mergeCell ref="H24:I24"/>
    <mergeCell ref="B25:D25"/>
    <mergeCell ref="H25:I25"/>
    <mergeCell ref="B26:D26"/>
    <mergeCell ref="H26:I26"/>
    <mergeCell ref="B27:D27"/>
    <mergeCell ref="H27:I27"/>
    <mergeCell ref="B28:D28"/>
    <mergeCell ref="H28:I28"/>
    <mergeCell ref="B29:D29"/>
    <mergeCell ref="H29:I29"/>
    <mergeCell ref="B30:D30"/>
    <mergeCell ref="H30:I30"/>
    <mergeCell ref="H31:I31"/>
    <mergeCell ref="A33:A37"/>
    <mergeCell ref="B33:B37"/>
    <mergeCell ref="C33:D33"/>
    <mergeCell ref="E33:G33"/>
    <mergeCell ref="H33:J33"/>
    <mergeCell ref="E34:F34"/>
    <mergeCell ref="F31:G31"/>
    <mergeCell ref="A40:B40"/>
    <mergeCell ref="C40:F40"/>
    <mergeCell ref="C41:D41"/>
    <mergeCell ref="E41:F41"/>
    <mergeCell ref="H34:I34"/>
    <mergeCell ref="E35:F35"/>
    <mergeCell ref="H35:I35"/>
    <mergeCell ref="E36:F36"/>
    <mergeCell ref="H36:I36"/>
    <mergeCell ref="C37:D37"/>
    <mergeCell ref="E37:F37"/>
    <mergeCell ref="H37:I37"/>
    <mergeCell ref="E38:E39"/>
    <mergeCell ref="H39:J39"/>
  </mergeCells>
  <phoneticPr fontId="2"/>
  <conditionalFormatting sqref="J11:J30">
    <cfRule type="cellIs" dxfId="1" priority="1" operator="equal">
      <formula>"非課税"</formula>
    </cfRule>
    <cfRule type="cellIs" dxfId="0" priority="2" operator="equal">
      <formula>0.08</formula>
    </cfRule>
  </conditionalFormatting>
  <dataValidations count="2">
    <dataValidation type="list" allowBlank="1" showInputMessage="1" sqref="J11:J30" xr:uid="{19F63F88-051D-4BC3-BE72-4A20C1A978C0}">
      <formula1>$M$11:$M$13</formula1>
    </dataValidation>
    <dataValidation type="list" allowBlank="1" showInputMessage="1" sqref="F11:F30" xr:uid="{77E098C0-F231-4DA7-BB35-602CD9664438}">
      <formula1>$L$11:$L$18</formula1>
    </dataValidation>
  </dataValidations>
  <printOptions horizontalCentered="1"/>
  <pageMargins left="0.51181102362204722" right="0.11811023622047245" top="0.15748031496062992" bottom="0" header="0" footer="0"/>
  <pageSetup paperSize="9" orientation="portrait" r:id="rId1"/>
  <ignoredErrors>
    <ignoredError sqref="H23:I30 H22:I22 H11:I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🔒指定請求書入力見本</vt:lpstr>
      <vt:lpstr>指定請求書（貴社控）</vt:lpstr>
      <vt:lpstr>指定請求書（クラフト提出用①現場用）</vt:lpstr>
      <vt:lpstr>指定請求書（クラフト提出用②経理用）</vt:lpstr>
      <vt:lpstr>🔒請求明細入力見本</vt:lpstr>
      <vt:lpstr>請求明細</vt:lpstr>
      <vt:lpstr>請求明細2枚目</vt:lpstr>
      <vt:lpstr>'🔒指定請求書入力見本'!Print_Area</vt:lpstr>
      <vt:lpstr>'🔒請求明細入力見本'!Print_Area</vt:lpstr>
      <vt:lpstr>'指定請求書（クラフト提出用①現場用）'!Print_Area</vt:lpstr>
      <vt:lpstr>'指定請求書（クラフト提出用②経理用）'!Print_Area</vt:lpstr>
      <vt:lpstr>請求明細!Print_Area</vt:lpstr>
      <vt:lpstr>請求明細2枚目!Print_Area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Nagahori</dc:creator>
  <cp:lastModifiedBy>Nagahori</cp:lastModifiedBy>
  <cp:lastPrinted>2023-11-15T11:17:37Z</cp:lastPrinted>
  <dcterms:created xsi:type="dcterms:W3CDTF">2023-07-31T03:19:36Z</dcterms:created>
  <dcterms:modified xsi:type="dcterms:W3CDTF">2023-11-17T09:17:04Z</dcterms:modified>
</cp:coreProperties>
</file>